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masar\Desktop\Miloslavov_MAS_7.4\"/>
    </mc:Choice>
  </mc:AlternateContent>
  <xr:revisionPtr revIDLastSave="0" documentId="13_ncr:1_{2C492B95-17F8-40ED-A3C9-61EA9763E685}" xr6:coauthVersionLast="45" xr6:coauthVersionMax="45" xr10:uidLastSave="{00000000-0000-0000-0000-000000000000}"/>
  <bookViews>
    <workbookView xWindow="4428" yWindow="4428" windowWidth="23040" windowHeight="12108" activeTab="1" xr2:uid="{00000000-000D-0000-FFFF-FFFF00000000}"/>
  </bookViews>
  <sheets>
    <sheet name="Rekapitulácia stavby" sheetId="1" r:id="rId1"/>
    <sheet name="Prístrešok s grilom ..." sheetId="2" r:id="rId2"/>
  </sheets>
  <definedNames>
    <definedName name="_xlnm._FilterDatabase" localSheetId="1" hidden="1">'Prístrešok s grilom ...'!$C$127:$K$310</definedName>
    <definedName name="_xlnm.Print_Titles" localSheetId="1">'Prístrešok s grilom ...'!$127:$127</definedName>
    <definedName name="_xlnm.Print_Titles" localSheetId="0">'Rekapitulácia stavby'!$92:$92</definedName>
    <definedName name="_xlnm.Print_Area" localSheetId="1">'Prístrešok s grilom ...'!$C$4:$J$76,'Prístrešok s grilom ...'!$C$82:$J$109,'Prístrešok s grilom ...'!$C$115:$K$321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95" i="2"/>
  <c r="BH295" i="2"/>
  <c r="BG295" i="2"/>
  <c r="BE295" i="2"/>
  <c r="T295" i="2"/>
  <c r="R295" i="2"/>
  <c r="R278" i="2" s="1"/>
  <c r="P295" i="2"/>
  <c r="BK295" i="2"/>
  <c r="J295" i="2"/>
  <c r="BF295" i="2" s="1"/>
  <c r="BI279" i="2"/>
  <c r="BH279" i="2"/>
  <c r="BG279" i="2"/>
  <c r="BE279" i="2"/>
  <c r="T279" i="2"/>
  <c r="R279" i="2"/>
  <c r="P279" i="2"/>
  <c r="P278" i="2" s="1"/>
  <c r="BK279" i="2"/>
  <c r="BK278" i="2"/>
  <c r="J278" i="2" s="1"/>
  <c r="J108" i="2" s="1"/>
  <c r="J279" i="2"/>
  <c r="BF279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/>
  <c r="BI272" i="2"/>
  <c r="BH272" i="2"/>
  <c r="BG272" i="2"/>
  <c r="BE272" i="2"/>
  <c r="T272" i="2"/>
  <c r="R272" i="2"/>
  <c r="R269" i="2" s="1"/>
  <c r="P272" i="2"/>
  <c r="BK272" i="2"/>
  <c r="J272" i="2"/>
  <c r="BF272" i="2" s="1"/>
  <c r="BI270" i="2"/>
  <c r="BH270" i="2"/>
  <c r="BG270" i="2"/>
  <c r="BE270" i="2"/>
  <c r="T270" i="2"/>
  <c r="R270" i="2"/>
  <c r="P270" i="2"/>
  <c r="P269" i="2" s="1"/>
  <c r="BK270" i="2"/>
  <c r="BK269" i="2"/>
  <c r="J269" i="2" s="1"/>
  <c r="J106" i="2" s="1"/>
  <c r="J270" i="2"/>
  <c r="BF270" i="2"/>
  <c r="BI268" i="2"/>
  <c r="BH268" i="2"/>
  <c r="BG268" i="2"/>
  <c r="BE268" i="2"/>
  <c r="T268" i="2"/>
  <c r="R268" i="2"/>
  <c r="P268" i="2"/>
  <c r="BK268" i="2"/>
  <c r="J268" i="2"/>
  <c r="BF268" i="2" s="1"/>
  <c r="BI266" i="2"/>
  <c r="BH266" i="2"/>
  <c r="BG266" i="2"/>
  <c r="BE266" i="2"/>
  <c r="T266" i="2"/>
  <c r="R266" i="2"/>
  <c r="P266" i="2"/>
  <c r="BK266" i="2"/>
  <c r="J266" i="2"/>
  <c r="BF266" i="2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R259" i="2" s="1"/>
  <c r="P260" i="2"/>
  <c r="BK260" i="2"/>
  <c r="BK259" i="2"/>
  <c r="J259" i="2" s="1"/>
  <c r="J105" i="2" s="1"/>
  <c r="J260" i="2"/>
  <c r="BF260" i="2" s="1"/>
  <c r="BI258" i="2"/>
  <c r="BH258" i="2"/>
  <c r="BG258" i="2"/>
  <c r="BE258" i="2"/>
  <c r="T258" i="2"/>
  <c r="R258" i="2"/>
  <c r="P258" i="2"/>
  <c r="BK258" i="2"/>
  <c r="J258" i="2"/>
  <c r="BF258" i="2" s="1"/>
  <c r="BI255" i="2"/>
  <c r="BH255" i="2"/>
  <c r="BG255" i="2"/>
  <c r="BE255" i="2"/>
  <c r="T255" i="2"/>
  <c r="R255" i="2"/>
  <c r="P255" i="2"/>
  <c r="BK255" i="2"/>
  <c r="J255" i="2"/>
  <c r="BF255" i="2" s="1"/>
  <c r="BI253" i="2"/>
  <c r="BH253" i="2"/>
  <c r="BG253" i="2"/>
  <c r="BE253" i="2"/>
  <c r="T253" i="2"/>
  <c r="R253" i="2"/>
  <c r="P253" i="2"/>
  <c r="BK253" i="2"/>
  <c r="J253" i="2"/>
  <c r="BF253" i="2" s="1"/>
  <c r="BI250" i="2"/>
  <c r="BH250" i="2"/>
  <c r="BG250" i="2"/>
  <c r="BE250" i="2"/>
  <c r="T250" i="2"/>
  <c r="R250" i="2"/>
  <c r="P250" i="2"/>
  <c r="BK250" i="2"/>
  <c r="J250" i="2"/>
  <c r="BF250" i="2" s="1"/>
  <c r="BI248" i="2"/>
  <c r="BH248" i="2"/>
  <c r="BG248" i="2"/>
  <c r="BE248" i="2"/>
  <c r="T248" i="2"/>
  <c r="R248" i="2"/>
  <c r="P248" i="2"/>
  <c r="BK248" i="2"/>
  <c r="J248" i="2"/>
  <c r="BF248" i="2" s="1"/>
  <c r="BI243" i="2"/>
  <c r="BH243" i="2"/>
  <c r="BG243" i="2"/>
  <c r="BE243" i="2"/>
  <c r="T243" i="2"/>
  <c r="R243" i="2"/>
  <c r="P243" i="2"/>
  <c r="BK243" i="2"/>
  <c r="J243" i="2"/>
  <c r="BF243" i="2"/>
  <c r="BI233" i="2"/>
  <c r="BH233" i="2"/>
  <c r="BG233" i="2"/>
  <c r="BE233" i="2"/>
  <c r="T233" i="2"/>
  <c r="R233" i="2"/>
  <c r="P233" i="2"/>
  <c r="BK233" i="2"/>
  <c r="J233" i="2"/>
  <c r="BF233" i="2" s="1"/>
  <c r="BI229" i="2"/>
  <c r="BH229" i="2"/>
  <c r="BG229" i="2"/>
  <c r="BE229" i="2"/>
  <c r="T229" i="2"/>
  <c r="R229" i="2"/>
  <c r="P229" i="2"/>
  <c r="BK229" i="2"/>
  <c r="J229" i="2"/>
  <c r="BF229" i="2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0" i="2"/>
  <c r="BH220" i="2"/>
  <c r="BG220" i="2"/>
  <c r="BE220" i="2"/>
  <c r="T220" i="2"/>
  <c r="R220" i="2"/>
  <c r="P220" i="2"/>
  <c r="BK220" i="2"/>
  <c r="J220" i="2"/>
  <c r="BF220" i="2" s="1"/>
  <c r="BI218" i="2"/>
  <c r="BH218" i="2"/>
  <c r="BG218" i="2"/>
  <c r="BE218" i="2"/>
  <c r="T218" i="2"/>
  <c r="R218" i="2"/>
  <c r="P218" i="2"/>
  <c r="BK218" i="2"/>
  <c r="J218" i="2"/>
  <c r="BF218" i="2"/>
  <c r="BI215" i="2"/>
  <c r="BH215" i="2"/>
  <c r="BG215" i="2"/>
  <c r="BE215" i="2"/>
  <c r="T215" i="2"/>
  <c r="R215" i="2"/>
  <c r="R214" i="2" s="1"/>
  <c r="P215" i="2"/>
  <c r="BK215" i="2"/>
  <c r="J215" i="2"/>
  <c r="BF215" i="2" s="1"/>
  <c r="BI212" i="2"/>
  <c r="BH212" i="2"/>
  <c r="BG212" i="2"/>
  <c r="BE212" i="2"/>
  <c r="T212" i="2"/>
  <c r="T211" i="2" s="1"/>
  <c r="R212" i="2"/>
  <c r="R211" i="2" s="1"/>
  <c r="P212" i="2"/>
  <c r="P211" i="2" s="1"/>
  <c r="BK212" i="2"/>
  <c r="BK211" i="2" s="1"/>
  <c r="J211" i="2" s="1"/>
  <c r="J102" i="2" s="1"/>
  <c r="J212" i="2"/>
  <c r="BF212" i="2" s="1"/>
  <c r="BI207" i="2"/>
  <c r="BH207" i="2"/>
  <c r="BG207" i="2"/>
  <c r="BE207" i="2"/>
  <c r="T207" i="2"/>
  <c r="R207" i="2"/>
  <c r="P207" i="2"/>
  <c r="BK207" i="2"/>
  <c r="J207" i="2"/>
  <c r="BF207" i="2"/>
  <c r="BI203" i="2"/>
  <c r="BH203" i="2"/>
  <c r="BG203" i="2"/>
  <c r="BE203" i="2"/>
  <c r="T203" i="2"/>
  <c r="R203" i="2"/>
  <c r="P203" i="2"/>
  <c r="BK203" i="2"/>
  <c r="J203" i="2"/>
  <c r="BF203" i="2" s="1"/>
  <c r="BI199" i="2"/>
  <c r="BH199" i="2"/>
  <c r="BG199" i="2"/>
  <c r="BE199" i="2"/>
  <c r="T199" i="2"/>
  <c r="R199" i="2"/>
  <c r="P199" i="2"/>
  <c r="BK199" i="2"/>
  <c r="J199" i="2"/>
  <c r="BF199" i="2"/>
  <c r="BI195" i="2"/>
  <c r="BH195" i="2"/>
  <c r="BG195" i="2"/>
  <c r="BE195" i="2"/>
  <c r="T195" i="2"/>
  <c r="R195" i="2"/>
  <c r="R194" i="2" s="1"/>
  <c r="P195" i="2"/>
  <c r="BK195" i="2"/>
  <c r="BK194" i="2" s="1"/>
  <c r="J194" i="2" s="1"/>
  <c r="J101" i="2" s="1"/>
  <c r="J195" i="2"/>
  <c r="BF195" i="2" s="1"/>
  <c r="BI192" i="2"/>
  <c r="BH192" i="2"/>
  <c r="BG192" i="2"/>
  <c r="BE192" i="2"/>
  <c r="T192" i="2"/>
  <c r="R192" i="2"/>
  <c r="P192" i="2"/>
  <c r="BK192" i="2"/>
  <c r="J192" i="2"/>
  <c r="BF192" i="2" s="1"/>
  <c r="BI188" i="2"/>
  <c r="BH188" i="2"/>
  <c r="BG188" i="2"/>
  <c r="BE188" i="2"/>
  <c r="T188" i="2"/>
  <c r="R188" i="2"/>
  <c r="P188" i="2"/>
  <c r="BK188" i="2"/>
  <c r="J188" i="2"/>
  <c r="BF188" i="2"/>
  <c r="BI184" i="2"/>
  <c r="BH184" i="2"/>
  <c r="BG184" i="2"/>
  <c r="BE184" i="2"/>
  <c r="T184" i="2"/>
  <c r="R184" i="2"/>
  <c r="P184" i="2"/>
  <c r="BK184" i="2"/>
  <c r="J184" i="2"/>
  <c r="BF184" i="2" s="1"/>
  <c r="BI180" i="2"/>
  <c r="BH180" i="2"/>
  <c r="BG180" i="2"/>
  <c r="BE180" i="2"/>
  <c r="T180" i="2"/>
  <c r="R180" i="2"/>
  <c r="P180" i="2"/>
  <c r="BK180" i="2"/>
  <c r="J180" i="2"/>
  <c r="BF180" i="2" s="1"/>
  <c r="BI178" i="2"/>
  <c r="BH178" i="2"/>
  <c r="BG178" i="2"/>
  <c r="BE178" i="2"/>
  <c r="T178" i="2"/>
  <c r="R178" i="2"/>
  <c r="P178" i="2"/>
  <c r="BK178" i="2"/>
  <c r="J178" i="2"/>
  <c r="BF178" i="2" s="1"/>
  <c r="BI173" i="2"/>
  <c r="BH173" i="2"/>
  <c r="BG173" i="2"/>
  <c r="BE173" i="2"/>
  <c r="T173" i="2"/>
  <c r="T166" i="2" s="1"/>
  <c r="R173" i="2"/>
  <c r="P173" i="2"/>
  <c r="BK173" i="2"/>
  <c r="J173" i="2"/>
  <c r="BF173" i="2" s="1"/>
  <c r="BI167" i="2"/>
  <c r="BH167" i="2"/>
  <c r="BG167" i="2"/>
  <c r="BE167" i="2"/>
  <c r="T167" i="2"/>
  <c r="R167" i="2"/>
  <c r="R166" i="2" s="1"/>
  <c r="P167" i="2"/>
  <c r="BK167" i="2"/>
  <c r="BK166" i="2" s="1"/>
  <c r="J166" i="2" s="1"/>
  <c r="J99" i="2" s="1"/>
  <c r="J167" i="2"/>
  <c r="BF167" i="2"/>
  <c r="BI164" i="2"/>
  <c r="BH164" i="2"/>
  <c r="BG164" i="2"/>
  <c r="BE164" i="2"/>
  <c r="T164" i="2"/>
  <c r="R164" i="2"/>
  <c r="P164" i="2"/>
  <c r="BK164" i="2"/>
  <c r="J164" i="2"/>
  <c r="BF164" i="2"/>
  <c r="BI160" i="2"/>
  <c r="BH160" i="2"/>
  <c r="BG160" i="2"/>
  <c r="BE160" i="2"/>
  <c r="T160" i="2"/>
  <c r="R160" i="2"/>
  <c r="P160" i="2"/>
  <c r="BK160" i="2"/>
  <c r="J160" i="2"/>
  <c r="BF160" i="2" s="1"/>
  <c r="BI158" i="2"/>
  <c r="BH158" i="2"/>
  <c r="BG158" i="2"/>
  <c r="BE158" i="2"/>
  <c r="T158" i="2"/>
  <c r="R158" i="2"/>
  <c r="P158" i="2"/>
  <c r="BK158" i="2"/>
  <c r="J158" i="2"/>
  <c r="BF158" i="2" s="1"/>
  <c r="BI156" i="2"/>
  <c r="BH156" i="2"/>
  <c r="BG156" i="2"/>
  <c r="BE156" i="2"/>
  <c r="T156" i="2"/>
  <c r="R156" i="2"/>
  <c r="P156" i="2"/>
  <c r="BK156" i="2"/>
  <c r="J156" i="2"/>
  <c r="BF156" i="2" s="1"/>
  <c r="BI154" i="2"/>
  <c r="BH154" i="2"/>
  <c r="BG154" i="2"/>
  <c r="BE154" i="2"/>
  <c r="T154" i="2"/>
  <c r="R154" i="2"/>
  <c r="P154" i="2"/>
  <c r="BK154" i="2"/>
  <c r="J154" i="2"/>
  <c r="BF154" i="2"/>
  <c r="BI151" i="2"/>
  <c r="BH151" i="2"/>
  <c r="BG151" i="2"/>
  <c r="BE151" i="2"/>
  <c r="T151" i="2"/>
  <c r="R151" i="2"/>
  <c r="P151" i="2"/>
  <c r="BK151" i="2"/>
  <c r="J151" i="2"/>
  <c r="BF151" i="2" s="1"/>
  <c r="BI149" i="2"/>
  <c r="BH149" i="2"/>
  <c r="BG149" i="2"/>
  <c r="BE149" i="2"/>
  <c r="T149" i="2"/>
  <c r="R149" i="2"/>
  <c r="P149" i="2"/>
  <c r="BK149" i="2"/>
  <c r="J149" i="2"/>
  <c r="BF149" i="2" s="1"/>
  <c r="BI147" i="2"/>
  <c r="BH147" i="2"/>
  <c r="BG147" i="2"/>
  <c r="BE147" i="2"/>
  <c r="T147" i="2"/>
  <c r="R147" i="2"/>
  <c r="P147" i="2"/>
  <c r="BK147" i="2"/>
  <c r="J147" i="2"/>
  <c r="BF147" i="2" s="1"/>
  <c r="BI145" i="2"/>
  <c r="BH145" i="2"/>
  <c r="BG145" i="2"/>
  <c r="BE145" i="2"/>
  <c r="T145" i="2"/>
  <c r="R145" i="2"/>
  <c r="P145" i="2"/>
  <c r="BK145" i="2"/>
  <c r="J145" i="2"/>
  <c r="BF145" i="2"/>
  <c r="BI140" i="2"/>
  <c r="BH140" i="2"/>
  <c r="BG140" i="2"/>
  <c r="BE140" i="2"/>
  <c r="T140" i="2"/>
  <c r="R140" i="2"/>
  <c r="P140" i="2"/>
  <c r="BK140" i="2"/>
  <c r="J140" i="2"/>
  <c r="BF140" i="2" s="1"/>
  <c r="BI138" i="2"/>
  <c r="BH138" i="2"/>
  <c r="BG138" i="2"/>
  <c r="BE138" i="2"/>
  <c r="T138" i="2"/>
  <c r="R138" i="2"/>
  <c r="P138" i="2"/>
  <c r="BK138" i="2"/>
  <c r="J138" i="2"/>
  <c r="BF138" i="2"/>
  <c r="BI135" i="2"/>
  <c r="F37" i="2" s="1"/>
  <c r="BD95" i="1" s="1"/>
  <c r="BD94" i="1" s="1"/>
  <c r="W33" i="1" s="1"/>
  <c r="BH135" i="2"/>
  <c r="BG135" i="2"/>
  <c r="BE135" i="2"/>
  <c r="T135" i="2"/>
  <c r="R135" i="2"/>
  <c r="P135" i="2"/>
  <c r="BK135" i="2"/>
  <c r="J135" i="2"/>
  <c r="BF135" i="2" s="1"/>
  <c r="BI131" i="2"/>
  <c r="BH131" i="2"/>
  <c r="BG131" i="2"/>
  <c r="BE131" i="2"/>
  <c r="F33" i="2" s="1"/>
  <c r="AZ95" i="1" s="1"/>
  <c r="AZ94" i="1" s="1"/>
  <c r="T131" i="2"/>
  <c r="R131" i="2"/>
  <c r="P131" i="2"/>
  <c r="BK131" i="2"/>
  <c r="J131" i="2"/>
  <c r="BF131" i="2" s="1"/>
  <c r="J125" i="2"/>
  <c r="J124" i="2"/>
  <c r="F124" i="2"/>
  <c r="F122" i="2"/>
  <c r="E120" i="2"/>
  <c r="J92" i="2"/>
  <c r="J91" i="2"/>
  <c r="F91" i="2"/>
  <c r="F89" i="2"/>
  <c r="E87" i="2"/>
  <c r="J18" i="2"/>
  <c r="E18" i="2"/>
  <c r="F92" i="2" s="1"/>
  <c r="F125" i="2"/>
  <c r="J17" i="2"/>
  <c r="J12" i="2"/>
  <c r="J89" i="2" s="1"/>
  <c r="J122" i="2"/>
  <c r="E7" i="2"/>
  <c r="E118" i="2" s="1"/>
  <c r="AS94" i="1"/>
  <c r="L90" i="1"/>
  <c r="AM90" i="1"/>
  <c r="AM89" i="1"/>
  <c r="L89" i="1"/>
  <c r="AM87" i="1"/>
  <c r="L87" i="1"/>
  <c r="L85" i="1"/>
  <c r="P273" i="2" l="1"/>
  <c r="E85" i="2"/>
  <c r="T130" i="2"/>
  <c r="P194" i="2"/>
  <c r="R273" i="2"/>
  <c r="J33" i="2"/>
  <c r="AV95" i="1" s="1"/>
  <c r="BK179" i="2"/>
  <c r="J179" i="2" s="1"/>
  <c r="J100" i="2" s="1"/>
  <c r="T179" i="2"/>
  <c r="T214" i="2"/>
  <c r="T259" i="2"/>
  <c r="BK130" i="2"/>
  <c r="R179" i="2"/>
  <c r="T194" i="2"/>
  <c r="BK214" i="2"/>
  <c r="J214" i="2" s="1"/>
  <c r="J104" i="2" s="1"/>
  <c r="P130" i="2"/>
  <c r="P166" i="2"/>
  <c r="P259" i="2"/>
  <c r="BK273" i="2"/>
  <c r="J273" i="2" s="1"/>
  <c r="J107" i="2" s="1"/>
  <c r="T273" i="2"/>
  <c r="F35" i="2"/>
  <c r="BB95" i="1" s="1"/>
  <c r="BB94" i="1" s="1"/>
  <c r="AX94" i="1" s="1"/>
  <c r="P179" i="2"/>
  <c r="P214" i="2"/>
  <c r="P213" i="2" s="1"/>
  <c r="R130" i="2"/>
  <c r="F36" i="2"/>
  <c r="BC95" i="1" s="1"/>
  <c r="BC94" i="1" s="1"/>
  <c r="AY94" i="1" s="1"/>
  <c r="T269" i="2"/>
  <c r="T278" i="2"/>
  <c r="W29" i="1"/>
  <c r="AV94" i="1"/>
  <c r="J34" i="2"/>
  <c r="AW95" i="1" s="1"/>
  <c r="R129" i="2"/>
  <c r="R128" i="2" s="1"/>
  <c r="T129" i="2"/>
  <c r="W31" i="1"/>
  <c r="BK129" i="2"/>
  <c r="J130" i="2"/>
  <c r="J98" i="2" s="1"/>
  <c r="AT95" i="1"/>
  <c r="R213" i="2"/>
  <c r="F34" i="2"/>
  <c r="BA95" i="1" s="1"/>
  <c r="BA94" i="1" s="1"/>
  <c r="W32" i="1" l="1"/>
  <c r="T128" i="2"/>
  <c r="T213" i="2"/>
  <c r="P129" i="2"/>
  <c r="P128" i="2" s="1"/>
  <c r="AU95" i="1" s="1"/>
  <c r="AU94" i="1" s="1"/>
  <c r="BK213" i="2"/>
  <c r="J213" i="2" s="1"/>
  <c r="J103" i="2" s="1"/>
  <c r="J129" i="2"/>
  <c r="J97" i="2" s="1"/>
  <c r="BK128" i="2"/>
  <c r="J128" i="2" s="1"/>
  <c r="AK29" i="1"/>
  <c r="AW94" i="1"/>
  <c r="AK30" i="1" s="1"/>
  <c r="W30" i="1"/>
  <c r="AT94" i="1" l="1"/>
  <c r="J30" i="2"/>
  <c r="J96" i="2"/>
  <c r="J39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<sst xmlns="http://schemas.openxmlformats.org/spreadsheetml/2006/main" count="2237" uniqueCount="462">
  <si>
    <t>Export Komplet</t>
  </si>
  <si>
    <t/>
  </si>
  <si>
    <t>2.0</t>
  </si>
  <si>
    <t>False</t>
  </si>
  <si>
    <t>{7f08a640-3b70-4b8d-b97c-8f621451ac38}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</si>
  <si>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</si>
  <si>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</si>
  <si>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</si>
  <si>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</si>
  <si>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</si>
  <si>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</si>
  <si>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</si>
  <si>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</si>
  <si>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</si>
  <si>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</si>
  <si>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</si>
  <si>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Prístrešok s grilom</t>
  </si>
  <si>
    <t>JKSO:</t>
  </si>
  <si>
    <t>KS:</t>
  </si>
  <si>
    <t>Miesto:</t>
  </si>
  <si>
    <t>Miloslavov</t>
  </si>
  <si>
    <t>Dátum:</t>
  </si>
  <si>
    <t>29. 11. 2019</t>
  </si>
  <si>
    <t>Objednávateľ:</t>
  </si>
  <si>
    <t>IČO:</t>
  </si>
  <si>
    <t>obec Miloslavov</t>
  </si>
  <si>
    <t>IČ DPH:</t>
  </si>
  <si>
    <t>Zhotoviteľ:</t>
  </si>
  <si>
    <t>Vyplň údaj</t>
  </si>
  <si>
    <t>Projektant:</t>
  </si>
  <si>
    <t>Ing. Andrej Daniš</t>
  </si>
  <si>
    <t>True</t>
  </si>
  <si>
    <t>Spracovateľ:</t>
  </si>
  <si>
    <t>Rosoft, 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</si>
  <si>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</si>
  <si>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</si>
  <si>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</si>
  <si>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</si>
  <si>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</si>
  <si>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</si>
  <si>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</si>
  <si>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</si>
  <si>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</si>
  <si>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</si>
  <si>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</si>
  <si>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</si>
  <si>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</si>
  <si>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</si>
  <si>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</si>
  <si>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</si>
  <si>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</si>
  <si>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</si>
  <si>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</si>
  <si>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</si>
  <si>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</si>
  <si>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</si>
  <si>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</si>
  <si>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</si>
  <si>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</si>
  <si>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</si>
  <si>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</si>
  <si>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</si>
  <si>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</si>
  <si>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</si>
  <si>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</si>
  <si>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</si>
  <si>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</si>
  <si>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</si>
  <si>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</si>
  <si>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</si>
  <si>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</si>
  <si>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</si>
  <si>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</si>
  <si>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</si>
  <si>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</si>
  <si>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</si>
  <si>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</si>
  <si>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</si>
  <si>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</si>
  <si>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</si>
  <si>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</si>
  <si>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</si>
  <si>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{0a793948-a121-4af3-95dd-72819c9a96e2}</t>
  </si>
  <si>
    <t>A_B1_B2_C</t>
  </si>
  <si>
    <t>60,174</t>
  </si>
  <si>
    <t>2</t>
  </si>
  <si>
    <t>jama</t>
  </si>
  <si>
    <t>4,08</t>
  </si>
  <si>
    <t>krokva</t>
  </si>
  <si>
    <t>39,6</t>
  </si>
  <si>
    <t>rezivo</t>
  </si>
  <si>
    <t>2,432</t>
  </si>
  <si>
    <t>rozperkaD</t>
  </si>
  <si>
    <t>6,5</t>
  </si>
  <si>
    <t>ryhy</t>
  </si>
  <si>
    <t>2,808</t>
  </si>
  <si>
    <t>Objekt:</t>
  </si>
  <si>
    <t>zaklop</t>
  </si>
  <si>
    <t>28,82</t>
  </si>
  <si>
    <t>ornica</t>
  </si>
  <si>
    <t>8,16</t>
  </si>
  <si>
    <t>zásyp</t>
  </si>
  <si>
    <t>1,378</t>
  </si>
  <si>
    <t>d</t>
  </si>
  <si>
    <t>2,56</t>
  </si>
  <si>
    <t>Moloslavov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</si>
  <si>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</si>
  <si>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</si>
  <si>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</si>
  <si>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</si>
  <si>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</si>
  <si>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</si>
  <si>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</si>
  <si>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</si>
  <si>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</si>
  <si>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</si>
  <si>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</si>
  <si>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</si>
  <si>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</si>
  <si>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</si>
  <si>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</si>
  <si>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</si>
  <si>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</si>
  <si>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</si>
  <si>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</si>
  <si>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</si>
  <si>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</si>
  <si>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</si>
  <si>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</si>
  <si>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</si>
  <si>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</si>
  <si>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</si>
  <si>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</si>
  <si>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</si>
  <si>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</si>
  <si>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</si>
  <si>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</si>
  <si>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</si>
  <si>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</si>
  <si>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</si>
  <si>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</si>
  <si>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</si>
  <si>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</si>
  <si>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4</t>
  </si>
  <si>
    <t>1442234820</t>
  </si>
  <si>
    <t>VV</t>
  </si>
  <si>
    <t>"uvažujeme 30cm</t>
  </si>
  <si>
    <t>0,3*6,4*4,25</t>
  </si>
  <si>
    <t>Súčet</t>
  </si>
  <si>
    <t>131201101</t>
  </si>
  <si>
    <t>Výkop nezapaženej jamy v hornine 3, do 100 m3</t>
  </si>
  <si>
    <t>-1674510058</t>
  </si>
  <si>
    <t>"dokopanie na HTU -0,45m</t>
  </si>
  <si>
    <t>6,4*4,25*0,15</t>
  </si>
  <si>
    <t>131201109</t>
  </si>
  <si>
    <t>Hĺbenie nezapažených jám a zárezov. Príplatok za lepivosť horniny 3</t>
  </si>
  <si>
    <t>1605834992</t>
  </si>
  <si>
    <t>132201101</t>
  </si>
  <si>
    <t>Výkop ryhy do šírky 600 mm v horn.3 do 100 m3</t>
  </si>
  <si>
    <t>-1663343384</t>
  </si>
  <si>
    <t>"pre pätky/pásy</t>
  </si>
  <si>
    <t>(2,2*0,6+0,8*0,6)*0,45*2</t>
  </si>
  <si>
    <t>(1,4*0,6+0,8*0,6)*0,45*2</t>
  </si>
  <si>
    <t>5</t>
  </si>
  <si>
    <t>132201109</t>
  </si>
  <si>
    <t>Príplatok k cene za lepivosť pri hĺbení rýh šírky do 600 mm zapažených i nezapažených s urovnaním dna v hornine 3</t>
  </si>
  <si>
    <t>813446378</t>
  </si>
  <si>
    <t>6</t>
  </si>
  <si>
    <t>162201101</t>
  </si>
  <si>
    <t>Vodorovné premiestnenie výkopku z horniny 1-4 do 20m</t>
  </si>
  <si>
    <t>-5374612</t>
  </si>
  <si>
    <t>zásyp*2</t>
  </si>
  <si>
    <t>7</t>
  </si>
  <si>
    <t>162501102</t>
  </si>
  <si>
    <t>Vodorovné premiestnenie výkopku po spevnenej ceste z horniny tr.1-4, do 100 m3 na vzdialenosť do 3000 m</t>
  </si>
  <si>
    <t>-571080229</t>
  </si>
  <si>
    <t>jama+ryhy-zásyp</t>
  </si>
  <si>
    <t>8</t>
  </si>
  <si>
    <t>162501105</t>
  </si>
  <si>
    <t>Vodorovné premiestnenie výkopku po spevnenej ceste z horniny tr.1-4, do 100 m3, príplatok k cene za každých ďalšich a začatých 1000 m</t>
  </si>
  <si>
    <t>1423292526</t>
  </si>
  <si>
    <t>"uvažujeme odvoz do 5km, dodávateľ si ocení podľa svojich možností</t>
  </si>
  <si>
    <t>(jama+ryhy-zásyp)*2</t>
  </si>
  <si>
    <t>9</t>
  </si>
  <si>
    <t>167101101</t>
  </si>
  <si>
    <t>Nakladanie neuľahnutého výkopku z hornín tr.1-4 do 100 m3</t>
  </si>
  <si>
    <t>1024771543</t>
  </si>
  <si>
    <t>10</t>
  </si>
  <si>
    <t>171201201</t>
  </si>
  <si>
    <t>Uloženie sypaniny na skládky do 100 m3</t>
  </si>
  <si>
    <t>1723876347</t>
  </si>
  <si>
    <t>11</t>
  </si>
  <si>
    <t>171209002</t>
  </si>
  <si>
    <t>Poplatok za skladovanie - zemina a kamenivo (17 05) ostatné</t>
  </si>
  <si>
    <t>851419469</t>
  </si>
  <si>
    <t>12</t>
  </si>
  <si>
    <t>174101001</t>
  </si>
  <si>
    <t>Zásyp sypaninou so zhutnením jám, šachiet, rýh, zárezov alebo okolo objektov do 100 m3</t>
  </si>
  <si>
    <t>-213704983</t>
  </si>
  <si>
    <t>"spätný zásyp uvažujeme 20% výkopu</t>
  </si>
  <si>
    <t>(jama+ryhy)*0,2</t>
  </si>
  <si>
    <t>13</t>
  </si>
  <si>
    <t>181301105</t>
  </si>
  <si>
    <t>Rozprestretie ornice v rovine, plocha do 500 m2, hr. do 300 mm</t>
  </si>
  <si>
    <t>m2</t>
  </si>
  <si>
    <t>-2000342457</t>
  </si>
  <si>
    <t>ornica/0,3</t>
  </si>
  <si>
    <t>Zakladanie</t>
  </si>
  <si>
    <t>14</t>
  </si>
  <si>
    <t>275313611</t>
  </si>
  <si>
    <t>Betón základových pätiek, prostý tr. C 16/20</t>
  </si>
  <si>
    <t>380049046</t>
  </si>
  <si>
    <t>"pätky</t>
  </si>
  <si>
    <t>(2,2*0,6+0,8*0,6)*0,6*2*1,035</t>
  </si>
  <si>
    <t>(1,4*0,6+0,8*0,6)*0,6*2*1,035</t>
  </si>
  <si>
    <t>"stratné priamo do terénu uvažujeme 3,5%</t>
  </si>
  <si>
    <t>15</t>
  </si>
  <si>
    <t>275351215</t>
  </si>
  <si>
    <t>Debnenie stien základových pätiek, zhotovenie-dielce</t>
  </si>
  <si>
    <t>-665521424</t>
  </si>
  <si>
    <t>"debnenie z vnútornej strany</t>
  </si>
  <si>
    <t>0,2*(0,6+0,8*2+0,6)*2</t>
  </si>
  <si>
    <t>0,2*(0,6*2+0,8+1,6)*2</t>
  </si>
  <si>
    <t>16</t>
  </si>
  <si>
    <t>275351216</t>
  </si>
  <si>
    <t>Debnenie stien základovýcb pätiek, odstránenie-dielce</t>
  </si>
  <si>
    <t>-1954844011</t>
  </si>
  <si>
    <t>Komunikácie</t>
  </si>
  <si>
    <t>17</t>
  </si>
  <si>
    <t>564750115</t>
  </si>
  <si>
    <t>Podklad alebo kryt z kameniva hrubého drveného (štrkodrva) veľ. 8-16 mm s rozprestretím a zhutnením hr. 190 mm</t>
  </si>
  <si>
    <t>-1817128354</t>
  </si>
  <si>
    <t>"nosná vrstva</t>
  </si>
  <si>
    <t>4*6,15</t>
  </si>
  <si>
    <t>18</t>
  </si>
  <si>
    <t>564750211</t>
  </si>
  <si>
    <t>Podklad alebo kryt z kameniva hrubého drveného (štrkodrva) veľ. 16-32 mm s rozprestretím a zhutnením hr. 150 mm</t>
  </si>
  <si>
    <t>-1282155680</t>
  </si>
  <si>
    <t>"roznášacia vrstva</t>
  </si>
  <si>
    <t>(5,2*3,05)+(0,6*1,45*2)+(2*0,6)+(3,6*0,6)</t>
  </si>
  <si>
    <t>19</t>
  </si>
  <si>
    <t>596911161</t>
  </si>
  <si>
    <t>Kladenie betónovej zámkovej dlažby komunikácií pre peších hr. 80 mm pre peších do 50 m2 so zriadením lôžka z kameniva hr. 30 mm</t>
  </si>
  <si>
    <t>-947993762</t>
  </si>
  <si>
    <t>"dlažba</t>
  </si>
  <si>
    <t>6,15*4</t>
  </si>
  <si>
    <t>M</t>
  </si>
  <si>
    <t>592460012000</t>
  </si>
  <si>
    <t>Dlažba betónová, rozmer 200x100x80 mm, sivá ref. prokukt PREMAC KLASIKO</t>
  </si>
  <si>
    <t>-2143968766</t>
  </si>
  <si>
    <t>24,6*1,02</t>
  </si>
  <si>
    <t>Ostatné konštrukcie a práce-búranie</t>
  </si>
  <si>
    <t>21</t>
  </si>
  <si>
    <t>916561112</t>
  </si>
  <si>
    <t>Osadenie záhonového alebo parkového obrubníka betón., do lôžka z bet. pros. tr. C 16/20 s bočnou oporou</t>
  </si>
  <si>
    <t>m</t>
  </si>
  <si>
    <t>1073540553</t>
  </si>
  <si>
    <t>"obrubník okolo dlažby</t>
  </si>
  <si>
    <t>(6,15+4)*2</t>
  </si>
  <si>
    <t>22</t>
  </si>
  <si>
    <t>592170001800</t>
  </si>
  <si>
    <t>Obrubník parkový, lxšxv 1000x50x250 mm, sivá ref. produkt Premac</t>
  </si>
  <si>
    <t>ks</t>
  </si>
  <si>
    <t>1682863644</t>
  </si>
  <si>
    <t>20,3*1,01</t>
  </si>
  <si>
    <t>23</t>
  </si>
  <si>
    <t>918101112</t>
  </si>
  <si>
    <t>Lôžko pod obrubníky, krajníky alebo obruby z dlažobných kociek z betónu prostého tr. C 16/20</t>
  </si>
  <si>
    <t>1165923427</t>
  </si>
  <si>
    <t>"pre obrubník</t>
  </si>
  <si>
    <t>0,25*0,1*20,3*1,035</t>
  </si>
  <si>
    <t xml:space="preserve">"Pozn.:  uvažované stratné na betón priamo do terénu 3,5%   </t>
  </si>
  <si>
    <t>24</t>
  </si>
  <si>
    <t>952901111</t>
  </si>
  <si>
    <t>Vyčistenie budov pri výške podlaží do 4 m</t>
  </si>
  <si>
    <t>-1311518628</t>
  </si>
  <si>
    <t>"uvažujeme 1/3 plochy</t>
  </si>
  <si>
    <t>6,55*4,4*1/3</t>
  </si>
  <si>
    <t>99</t>
  </si>
  <si>
    <t>Presun hmôt HSV</t>
  </si>
  <si>
    <t>25</t>
  </si>
  <si>
    <t>998223011</t>
  </si>
  <si>
    <t>Presun hmôt pre pozemné komunikácie s krytom dláždeným (822 2.3, 822 5.3) akejkoľvek dĺžky objektu</t>
  </si>
  <si>
    <t>t</t>
  </si>
  <si>
    <t>2080016125</t>
  </si>
  <si>
    <t>PSV</t>
  </si>
  <si>
    <t>Práce a dodávky PSV</t>
  </si>
  <si>
    <t>762</t>
  </si>
  <si>
    <t>Konštrukcie tesárske</t>
  </si>
  <si>
    <t>26</t>
  </si>
  <si>
    <t>762083130</t>
  </si>
  <si>
    <t>Zvláštne výkony na stavenisku, profilovania záhlavia trámov nad 160 cm2 do 320 cm2</t>
  </si>
  <si>
    <t>1944327335</t>
  </si>
  <si>
    <t xml:space="preserve">"krokva x2 </t>
  </si>
  <si>
    <t>9*2</t>
  </si>
  <si>
    <t>27</t>
  </si>
  <si>
    <t>762222141r</t>
  </si>
  <si>
    <t>M+D Drevené exteriérové zábradlie stlpikové, vrátane povrchovej úpravy</t>
  </si>
  <si>
    <t>-503187147</t>
  </si>
  <si>
    <t>0,65*10</t>
  </si>
  <si>
    <t>28</t>
  </si>
  <si>
    <t>762311103</t>
  </si>
  <si>
    <t>Montáž kotevných želiez, príložiek, pätiek, ťahadiel, s pripojením k drevenej konštrukcii</t>
  </si>
  <si>
    <t>380765888</t>
  </si>
  <si>
    <t>"pre stlpy</t>
  </si>
  <si>
    <t>29</t>
  </si>
  <si>
    <t>53381001158425</t>
  </si>
  <si>
    <t>Ukotvenie stĺpu cez kotviacu pätku pozinkovanú</t>
  </si>
  <si>
    <t>1821458905</t>
  </si>
  <si>
    <t>30</t>
  </si>
  <si>
    <t>762332110</t>
  </si>
  <si>
    <t>Montáž viazaných konštrukcií krovov striech z reziva priemernej plochy do 120 cm2</t>
  </si>
  <si>
    <t>801206307</t>
  </si>
  <si>
    <t>"rozperka D 100x100</t>
  </si>
  <si>
    <t>31</t>
  </si>
  <si>
    <t>762332120</t>
  </si>
  <si>
    <t>Montáž viazaných konštrukcií krovov striech z reziva priemernej plochy 120-224 cm2</t>
  </si>
  <si>
    <t>381927580</t>
  </si>
  <si>
    <t>"krokva E 100x200</t>
  </si>
  <si>
    <t>4,4*9</t>
  </si>
  <si>
    <t>32</t>
  </si>
  <si>
    <t>762332130</t>
  </si>
  <si>
    <t>Montáž viazaných konštrukcií krovov striech z reziva priemernej plochy 224-288 cm2</t>
  </si>
  <si>
    <t>-1712221475</t>
  </si>
  <si>
    <t>"stĺpy A 150x150</t>
  </si>
  <si>
    <t>2,2*14</t>
  </si>
  <si>
    <t>"väznica B1 150x150</t>
  </si>
  <si>
    <t>5,95*3</t>
  </si>
  <si>
    <t>"väznica B2 150x150</t>
  </si>
  <si>
    <t>3,5*2</t>
  </si>
  <si>
    <t>"rozperka C 150x150</t>
  </si>
  <si>
    <t>1,131*4</t>
  </si>
  <si>
    <t>33</t>
  </si>
  <si>
    <t>6051590000</t>
  </si>
  <si>
    <t>Rezivo C24 - hranoly</t>
  </si>
  <si>
    <t>1226088114</t>
  </si>
  <si>
    <t>rozperkaD*0,1*0,1*1,1</t>
  </si>
  <si>
    <t>krokva*0,2*0,1*1,1</t>
  </si>
  <si>
    <t>A_B1_B2_C*0,15*0,15*1,1</t>
  </si>
  <si>
    <t>34</t>
  </si>
  <si>
    <t>762395000</t>
  </si>
  <si>
    <t>Spojovacie prostriedky pre viazané konštrukcie krovov, debnenie a laťovanie, nadstrešné konštr., spádové kliny - svorky, dosky, klince, pásová oceľ, vruty</t>
  </si>
  <si>
    <t>1456086300</t>
  </si>
  <si>
    <t>35</t>
  </si>
  <si>
    <t>762812370</t>
  </si>
  <si>
    <t>Montáž záklopu vrchné na pero a drážku, polodrážku</t>
  </si>
  <si>
    <t>-240216036</t>
  </si>
  <si>
    <t>"záklop</t>
  </si>
  <si>
    <t>6,55*4,4</t>
  </si>
  <si>
    <t>36</t>
  </si>
  <si>
    <t>6119200053881</t>
  </si>
  <si>
    <t>Drevený obklad tatranský profil, hrúbka 25 mm - záklop</t>
  </si>
  <si>
    <t>807142381</t>
  </si>
  <si>
    <t>zaklop*1,1</t>
  </si>
  <si>
    <t>37</t>
  </si>
  <si>
    <t>762895000</t>
  </si>
  <si>
    <t>Spojovacie prostriedky pre záklop, stropnice, podbíjanie - klince, svorky</t>
  </si>
  <si>
    <t>-1070173662</t>
  </si>
  <si>
    <t>6,55*4,4*0,025</t>
  </si>
  <si>
    <t>38</t>
  </si>
  <si>
    <t>998762202</t>
  </si>
  <si>
    <t>Presun hmôt pre konštrukcie tesárske v objektoch výšky do 12 m</t>
  </si>
  <si>
    <t>%</t>
  </si>
  <si>
    <t>713387738</t>
  </si>
  <si>
    <t>764</t>
  </si>
  <si>
    <t>Konštrukcie klampiarske</t>
  </si>
  <si>
    <t>39</t>
  </si>
  <si>
    <t>764323420</t>
  </si>
  <si>
    <t>Oplechovanie z pozinkovaného farbeného PZf plechu, odkvapov na strechách s lepenkovou krytinou r.š. 250 mm</t>
  </si>
  <si>
    <t>357050852</t>
  </si>
  <si>
    <t>40</t>
  </si>
  <si>
    <t>764339410</t>
  </si>
  <si>
    <t>Lemovanie z pozinkovaného farbeného PZf plechu, komínov v ploche na vlnitej, šablónovej alebo tvrdej krytine, r.š. 400 mm</t>
  </si>
  <si>
    <t>-679846281</t>
  </si>
  <si>
    <t>41</t>
  </si>
  <si>
    <t>764352423</t>
  </si>
  <si>
    <t>Žľaby z pozinkovaného farbeného PZf plechu, pododkvapové polkruhové r.š. 250 mm</t>
  </si>
  <si>
    <t>1331226628</t>
  </si>
  <si>
    <t>42</t>
  </si>
  <si>
    <t>764359411</t>
  </si>
  <si>
    <t>Kotlík kónický z pozinkovaného farbeného PZf plechu, pre rúry s priemerom do 100 mm</t>
  </si>
  <si>
    <t>-1541742919</t>
  </si>
  <si>
    <t>43</t>
  </si>
  <si>
    <t>764391420</t>
  </si>
  <si>
    <t>Záveterná lišta z pozinkovaného farbeného PZf plechu, r.š. 330 mm</t>
  </si>
  <si>
    <t>1293944369</t>
  </si>
  <si>
    <t>6,55+4,4*2</t>
  </si>
  <si>
    <t>44</t>
  </si>
  <si>
    <t>764454453</t>
  </si>
  <si>
    <t>Zvodové rúry z pozinkovaného farbeného PZf plechu, kruhové priemer 100 mm</t>
  </si>
  <si>
    <t>1411784307</t>
  </si>
  <si>
    <t>5,03</t>
  </si>
  <si>
    <t>45</t>
  </si>
  <si>
    <t>998764201</t>
  </si>
  <si>
    <t>Presun hmôt pre konštrukcie klampiarske v objektoch výšky do 6 m</t>
  </si>
  <si>
    <t>1213845924</t>
  </si>
  <si>
    <t>765</t>
  </si>
  <si>
    <t>Konštrukcie - krytiny tvrdé</t>
  </si>
  <si>
    <t>46</t>
  </si>
  <si>
    <t>765361000</t>
  </si>
  <si>
    <t xml:space="preserve">Krytina z asfaltových šindľov tvar obdĺžnik, sklon strechy do 21°, vrátane všetkého potrebného príslušenstva </t>
  </si>
  <si>
    <t>483952790</t>
  </si>
  <si>
    <t>47</t>
  </si>
  <si>
    <t>998765201</t>
  </si>
  <si>
    <t>Presun hmôt pre tvrdé krytiny v objektoch výšky do 6 m</t>
  </si>
  <si>
    <t>-1498873236</t>
  </si>
  <si>
    <t>767</t>
  </si>
  <si>
    <t>Konštrukcie doplnkové kovové</t>
  </si>
  <si>
    <t>48</t>
  </si>
  <si>
    <t>767995278710</t>
  </si>
  <si>
    <t>M+D Dvojplášťový komín pre pece, krby a kotly na tuhé palivá s povrchovou úpravou čierna farba výšky 1,43m, so stropnou podperou pre horľavý strop, lapačom iskier, DN 200mm, ref. produkt Schiedel Permeter 25 DN200</t>
  </si>
  <si>
    <t>-106799611</t>
  </si>
  <si>
    <t>49</t>
  </si>
  <si>
    <t>767995288910</t>
  </si>
  <si>
    <t>M+D Grilovacia platňa  910x910x12mm vrát. podstavca. stredový rošt na grilovanie na priamom ohni, rošť s dvomi výšk.i stupňami a adaptérom pre kotlík, systému odvodu mastnoty a jednoduch. vysyp. popola v spodnej časti ref. produkt Vulcanus Pro910 Chef</t>
  </si>
  <si>
    <t>-1753004529</t>
  </si>
  <si>
    <t>50</t>
  </si>
  <si>
    <t>767995288920</t>
  </si>
  <si>
    <t xml:space="preserve">M+D Digestor na odvod dymu z otvoreného grilu rozmerou 980x980x480mm+250mm trubka, materiál 2mm oceľový plech vrátane povrch. úpravy čierna žiaruvzdorná komaxitová farba </t>
  </si>
  <si>
    <t>-418004395</t>
  </si>
  <si>
    <t>51</t>
  </si>
  <si>
    <t>998767201</t>
  </si>
  <si>
    <t>Presun hmôt pre kovové stavebné doplnkové konštrukcie v objektoch výšky do 6 m</t>
  </si>
  <si>
    <t>-961610140</t>
  </si>
  <si>
    <t>783</t>
  </si>
  <si>
    <t>Nátery</t>
  </si>
  <si>
    <t>52</t>
  </si>
  <si>
    <t>783626300</t>
  </si>
  <si>
    <t>Nátery stolárskych výrobkov syntetické lazurovacím lakom 3x lakovaním</t>
  </si>
  <si>
    <t>-1050952607</t>
  </si>
  <si>
    <t>"stlpy A</t>
  </si>
  <si>
    <t>(2,2*0,15*4+0,15*0,15*2)*14</t>
  </si>
  <si>
    <t>"väznica B1</t>
  </si>
  <si>
    <t>(5,95*0,15*4+0,15*0,15*2)*3</t>
  </si>
  <si>
    <t>"väznica B2</t>
  </si>
  <si>
    <t>(3,5*0,15*4+0,15*0,15*2)*2</t>
  </si>
  <si>
    <t>"rozperka C</t>
  </si>
  <si>
    <t>(1,131*0,15*4+0,15*0,15*2)*4</t>
  </si>
  <si>
    <t>"ropzerka D</t>
  </si>
  <si>
    <t>(0,65*0,1*4+0,1*0,1*2)*10</t>
  </si>
  <si>
    <t>"krokva E</t>
  </si>
  <si>
    <t>(4,4*0,1+4,4*0,2*2+0,1*0,2*2)*9</t>
  </si>
  <si>
    <t>"zaklop F</t>
  </si>
  <si>
    <t>53</t>
  </si>
  <si>
    <t>783782404</t>
  </si>
  <si>
    <t>Nátery tesárskych konštrukcií, povrchová impregnácia proti drevokaznému hmyzu, hubám a plesniam, jednonásobná</t>
  </si>
  <si>
    <t>-225262608</t>
  </si>
  <si>
    <t>"väznicaB1</t>
  </si>
  <si>
    <t>"väznicaB2</t>
  </si>
  <si>
    <t>(4,4*0,1*2+4,4*0,2*2+0,1*0,2*2)*9</t>
  </si>
  <si>
    <t>zaklop*2</t>
  </si>
  <si>
    <t>Poznámky: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</si>
  <si>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</si>
  <si>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</si>
  <si>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</si>
  <si>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</si>
  <si>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</si>
  <si>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>Navrhované materiály a výrobky sú referenčné a je možné ich nahradiť materiálmi a výrobkami s rovnocennými alebo lepšími technickými prarametrami, podľa pravidla pre ekvivalent, uvedeného v súťažných podkladov.</t>
  </si>
  <si>
    <t>Vedľajšie rozpočtové náklady sú súčasťou jednotkových cien.</t>
  </si>
  <si>
    <t>Príloha č. 2 Výkaz výmer</t>
  </si>
  <si>
    <t>Podpis: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</si>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</sst>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name val="MS Sans Serif"/>
      <family val="2"/>
    </font>
    <font>
      <b/>
      <sz val="8"/>
      <name val="MS Sans Serif"/>
      <family val="2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0" fontId="39" fillId="0" borderId="0" applyAlignment="0">
      <alignment vertical="top" wrapText="1"/>
      <protection locked="0"/>
    </xf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40" fillId="0" borderId="0" xfId="2" applyFont="1" applyAlignment="1">
      <alignment horizontal="left" vertical="top"/>
      <protection locked="0"/>
    </xf>
    <xf numFmtId="0" fontId="40" fillId="0" borderId="0" xfId="2" applyFont="1" applyAlignment="1">
      <alignment horizontal="right" vertical="top"/>
      <protection locked="0"/>
    </xf>
    <xf numFmtId="0" fontId="40" fillId="0" borderId="0" xfId="2" applyFont="1" applyAlignment="1">
      <alignment vertical="top" wrapText="1"/>
      <protection locked="0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1" fillId="0" borderId="10" xfId="0" applyFont="1" applyBorder="1" applyAlignment="1"/>
    <xf numFmtId="0" fontId="42" fillId="6" borderId="0" xfId="0" applyFont="1" applyFill="1"/>
    <xf numFmtId="0" fontId="43" fillId="0" borderId="0" xfId="2" applyFont="1" applyAlignment="1">
      <alignment horizontal="left" vertical="top"/>
      <protection locked="0"/>
    </xf>
    <xf numFmtId="0" fontId="43" fillId="0" borderId="0" xfId="2" applyFont="1" applyAlignment="1">
      <alignment horizontal="left" vertical="top" wrapText="1"/>
      <protection locked="0"/>
    </xf>
    <xf numFmtId="0" fontId="43" fillId="0" borderId="0" xfId="2" applyFont="1" applyAlignment="1">
      <alignment horizontal="right" vertical="top"/>
      <protection locked="0"/>
    </xf>
    <xf numFmtId="0" fontId="43" fillId="0" borderId="0" xfId="2" applyFont="1" applyAlignment="1">
      <alignment horizontal="left" vertical="top" wrapText="1"/>
      <protection locked="0"/>
    </xf>
    <xf numFmtId="0" fontId="44" fillId="0" borderId="0" xfId="0" applyFont="1"/>
  </cellXfs>
  <cellStyles count="3">
    <cellStyle name="Hypertextové prepojenie" xfId="1" builtinId="8"/>
    <cellStyle name="Normálna" xfId="0" builtinId="0" customBuiltin="1"/>
    <cellStyle name="normálne_SO-01 Rodinný dom a občianska vybavenosť - zmena Zadanie s výkazom výmer" xfId="2" xr:uid="{CCD15608-7D7C-410C-8227-16F095353BA1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96" workbookViewId="0">
      <selection activeCell="A2" sqref="A2:AP10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D2" s="258" t="s">
        <v>459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R2" s="231" t="s">
        <v>5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4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R5" s="20"/>
      <c r="BE5" s="249" t="s">
        <v>14</v>
      </c>
      <c r="BS5" s="17" t="s">
        <v>6</v>
      </c>
    </row>
    <row r="6" spans="1:74" s="1" customFormat="1" ht="36.9" customHeight="1">
      <c r="B6" s="20"/>
      <c r="D6" s="26" t="s">
        <v>15</v>
      </c>
      <c r="K6" s="243" t="s">
        <v>16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R6" s="20"/>
      <c r="BE6" s="250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50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50"/>
      <c r="BS8" s="17" t="s">
        <v>6</v>
      </c>
    </row>
    <row r="9" spans="1:74" s="1" customFormat="1" ht="14.4" customHeight="1">
      <c r="B9" s="20"/>
      <c r="AR9" s="20"/>
      <c r="BE9" s="250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50"/>
      <c r="BS10" s="17" t="s">
        <v>6</v>
      </c>
    </row>
    <row r="11" spans="1:74" s="1" customFormat="1" ht="18.45" customHeight="1">
      <c r="B11" s="20"/>
      <c r="E11" s="25" t="s">
        <v>25</v>
      </c>
      <c r="AK11" s="27" t="s">
        <v>26</v>
      </c>
      <c r="AN11" s="25" t="s">
        <v>1</v>
      </c>
      <c r="AR11" s="20"/>
      <c r="BE11" s="250"/>
      <c r="BS11" s="17" t="s">
        <v>6</v>
      </c>
    </row>
    <row r="12" spans="1:74" s="1" customFormat="1" ht="6.9" customHeight="1">
      <c r="B12" s="20"/>
      <c r="AR12" s="20"/>
      <c r="BE12" s="250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50"/>
      <c r="BS13" s="17" t="s">
        <v>6</v>
      </c>
    </row>
    <row r="14" spans="1:74" ht="13.2">
      <c r="B14" s="20"/>
      <c r="E14" s="244" t="s">
        <v>28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7" t="s">
        <v>26</v>
      </c>
      <c r="AN14" s="29" t="s">
        <v>28</v>
      </c>
      <c r="AR14" s="20"/>
      <c r="BE14" s="250"/>
      <c r="BS14" s="17" t="s">
        <v>6</v>
      </c>
    </row>
    <row r="15" spans="1:74" s="1" customFormat="1" ht="6.9" customHeight="1">
      <c r="B15" s="20"/>
      <c r="AR15" s="20"/>
      <c r="BE15" s="250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50"/>
      <c r="BS16" s="17" t="s">
        <v>3</v>
      </c>
    </row>
    <row r="17" spans="1:71" s="1" customFormat="1" ht="18.45" customHeight="1">
      <c r="B17" s="20"/>
      <c r="E17" s="25" t="s">
        <v>30</v>
      </c>
      <c r="AK17" s="27" t="s">
        <v>26</v>
      </c>
      <c r="AN17" s="25" t="s">
        <v>1</v>
      </c>
      <c r="AR17" s="20"/>
      <c r="BE17" s="250"/>
      <c r="BS17" s="17" t="s">
        <v>31</v>
      </c>
    </row>
    <row r="18" spans="1:71" s="1" customFormat="1" ht="6.9" customHeight="1">
      <c r="B18" s="20"/>
      <c r="AR18" s="20"/>
      <c r="BE18" s="250"/>
      <c r="BS18" s="17" t="s">
        <v>6</v>
      </c>
    </row>
    <row r="19" spans="1:71" s="1" customFormat="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50"/>
      <c r="BS19" s="17" t="s">
        <v>6</v>
      </c>
    </row>
    <row r="20" spans="1:71" s="1" customFormat="1" ht="18.45" customHeight="1">
      <c r="B20" s="20"/>
      <c r="E20" s="25" t="s">
        <v>33</v>
      </c>
      <c r="AK20" s="27" t="s">
        <v>26</v>
      </c>
      <c r="AN20" s="25" t="s">
        <v>1</v>
      </c>
      <c r="AR20" s="20"/>
      <c r="BE20" s="250"/>
      <c r="BS20" s="17" t="s">
        <v>31</v>
      </c>
    </row>
    <row r="21" spans="1:71" s="1" customFormat="1" ht="6.9" customHeight="1">
      <c r="B21" s="20"/>
      <c r="AR21" s="20"/>
      <c r="BE21" s="250"/>
    </row>
    <row r="22" spans="1:71" s="1" customFormat="1" ht="12" customHeight="1">
      <c r="B22" s="20"/>
      <c r="D22" s="27" t="s">
        <v>34</v>
      </c>
      <c r="AR22" s="20"/>
      <c r="BE22" s="250"/>
    </row>
    <row r="23" spans="1:71" s="1" customFormat="1" ht="16.5" customHeight="1">
      <c r="B23" s="20"/>
      <c r="E23" s="246" t="s">
        <v>1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R23" s="20"/>
      <c r="BE23" s="250"/>
    </row>
    <row r="24" spans="1:71" s="1" customFormat="1" ht="6.9" customHeight="1">
      <c r="B24" s="20"/>
      <c r="AR24" s="20"/>
      <c r="BE24" s="250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0"/>
    </row>
    <row r="26" spans="1:71" s="2" customFormat="1" ht="25.95" customHeight="1">
      <c r="A26" s="32"/>
      <c r="B26" s="33"/>
      <c r="C26" s="32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2">
        <f>ROUND(AG94,2)</f>
        <v>0</v>
      </c>
      <c r="AL26" s="253"/>
      <c r="AM26" s="253"/>
      <c r="AN26" s="253"/>
      <c r="AO26" s="253"/>
      <c r="AP26" s="32"/>
      <c r="AQ26" s="32"/>
      <c r="AR26" s="33"/>
      <c r="BE26" s="250"/>
    </row>
    <row r="27" spans="1:71" s="2" customFormat="1" ht="6.9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0"/>
    </row>
    <row r="28" spans="1:71" s="2" customFormat="1" ht="13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7" t="s">
        <v>36</v>
      </c>
      <c r="M28" s="247"/>
      <c r="N28" s="247"/>
      <c r="O28" s="247"/>
      <c r="P28" s="247"/>
      <c r="Q28" s="32"/>
      <c r="R28" s="32"/>
      <c r="S28" s="32"/>
      <c r="T28" s="32"/>
      <c r="U28" s="32"/>
      <c r="V28" s="32"/>
      <c r="W28" s="247" t="s">
        <v>37</v>
      </c>
      <c r="X28" s="247"/>
      <c r="Y28" s="247"/>
      <c r="Z28" s="247"/>
      <c r="AA28" s="247"/>
      <c r="AB28" s="247"/>
      <c r="AC28" s="247"/>
      <c r="AD28" s="247"/>
      <c r="AE28" s="247"/>
      <c r="AF28" s="32"/>
      <c r="AG28" s="32"/>
      <c r="AH28" s="32"/>
      <c r="AI28" s="32"/>
      <c r="AJ28" s="32"/>
      <c r="AK28" s="247" t="s">
        <v>38</v>
      </c>
      <c r="AL28" s="247"/>
      <c r="AM28" s="247"/>
      <c r="AN28" s="247"/>
      <c r="AO28" s="247"/>
      <c r="AP28" s="32"/>
      <c r="AQ28" s="32"/>
      <c r="AR28" s="33"/>
      <c r="BE28" s="250"/>
    </row>
    <row r="29" spans="1:71" s="3" customFormat="1" ht="14.4" customHeight="1">
      <c r="B29" s="37"/>
      <c r="D29" s="27" t="s">
        <v>39</v>
      </c>
      <c r="F29" s="27" t="s">
        <v>40</v>
      </c>
      <c r="L29" s="215">
        <v>0.2</v>
      </c>
      <c r="M29" s="216"/>
      <c r="N29" s="216"/>
      <c r="O29" s="216"/>
      <c r="P29" s="216"/>
      <c r="W29" s="248">
        <f>ROUND(AZ94, 2)</f>
        <v>0</v>
      </c>
      <c r="X29" s="216"/>
      <c r="Y29" s="216"/>
      <c r="Z29" s="216"/>
      <c r="AA29" s="216"/>
      <c r="AB29" s="216"/>
      <c r="AC29" s="216"/>
      <c r="AD29" s="216"/>
      <c r="AE29" s="216"/>
      <c r="AK29" s="248">
        <f>ROUND(AV94, 2)</f>
        <v>0</v>
      </c>
      <c r="AL29" s="216"/>
      <c r="AM29" s="216"/>
      <c r="AN29" s="216"/>
      <c r="AO29" s="216"/>
      <c r="AR29" s="37"/>
      <c r="BE29" s="251"/>
    </row>
    <row r="30" spans="1:71" s="3" customFormat="1" ht="14.4" customHeight="1">
      <c r="B30" s="37"/>
      <c r="F30" s="27" t="s">
        <v>41</v>
      </c>
      <c r="L30" s="215">
        <v>0.2</v>
      </c>
      <c r="M30" s="216"/>
      <c r="N30" s="216"/>
      <c r="O30" s="216"/>
      <c r="P30" s="216"/>
      <c r="W30" s="248">
        <f>ROUND(BA94, 2)</f>
        <v>0</v>
      </c>
      <c r="X30" s="216"/>
      <c r="Y30" s="216"/>
      <c r="Z30" s="216"/>
      <c r="AA30" s="216"/>
      <c r="AB30" s="216"/>
      <c r="AC30" s="216"/>
      <c r="AD30" s="216"/>
      <c r="AE30" s="216"/>
      <c r="AK30" s="248">
        <f>ROUND(AW94, 2)</f>
        <v>0</v>
      </c>
      <c r="AL30" s="216"/>
      <c r="AM30" s="216"/>
      <c r="AN30" s="216"/>
      <c r="AO30" s="216"/>
      <c r="AR30" s="37"/>
      <c r="BE30" s="251"/>
    </row>
    <row r="31" spans="1:71" s="3" customFormat="1" ht="14.4" hidden="1" customHeight="1">
      <c r="B31" s="37"/>
      <c r="F31" s="27" t="s">
        <v>42</v>
      </c>
      <c r="L31" s="215">
        <v>0.2</v>
      </c>
      <c r="M31" s="216"/>
      <c r="N31" s="216"/>
      <c r="O31" s="216"/>
      <c r="P31" s="216"/>
      <c r="W31" s="248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K31" s="248">
        <v>0</v>
      </c>
      <c r="AL31" s="216"/>
      <c r="AM31" s="216"/>
      <c r="AN31" s="216"/>
      <c r="AO31" s="216"/>
      <c r="AR31" s="37"/>
      <c r="BE31" s="251"/>
    </row>
    <row r="32" spans="1:71" s="3" customFormat="1" ht="14.4" hidden="1" customHeight="1">
      <c r="B32" s="37"/>
      <c r="F32" s="27" t="s">
        <v>43</v>
      </c>
      <c r="L32" s="215">
        <v>0.2</v>
      </c>
      <c r="M32" s="216"/>
      <c r="N32" s="216"/>
      <c r="O32" s="216"/>
      <c r="P32" s="216"/>
      <c r="W32" s="248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K32" s="248">
        <v>0</v>
      </c>
      <c r="AL32" s="216"/>
      <c r="AM32" s="216"/>
      <c r="AN32" s="216"/>
      <c r="AO32" s="216"/>
      <c r="AR32" s="37"/>
      <c r="BE32" s="251"/>
    </row>
    <row r="33" spans="1:57" s="3" customFormat="1" ht="14.4" hidden="1" customHeight="1">
      <c r="B33" s="37"/>
      <c r="F33" s="27" t="s">
        <v>44</v>
      </c>
      <c r="L33" s="215">
        <v>0</v>
      </c>
      <c r="M33" s="216"/>
      <c r="N33" s="216"/>
      <c r="O33" s="216"/>
      <c r="P33" s="216"/>
      <c r="W33" s="248">
        <f>ROUND(BD94, 2)</f>
        <v>0</v>
      </c>
      <c r="X33" s="216"/>
      <c r="Y33" s="216"/>
      <c r="Z33" s="216"/>
      <c r="AA33" s="216"/>
      <c r="AB33" s="216"/>
      <c r="AC33" s="216"/>
      <c r="AD33" s="216"/>
      <c r="AE33" s="216"/>
      <c r="AK33" s="248">
        <v>0</v>
      </c>
      <c r="AL33" s="216"/>
      <c r="AM33" s="216"/>
      <c r="AN33" s="216"/>
      <c r="AO33" s="216"/>
      <c r="AR33" s="37"/>
      <c r="BE33" s="251"/>
    </row>
    <row r="34" spans="1:57" s="2" customFormat="1" ht="6.9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0"/>
    </row>
    <row r="35" spans="1:57" s="2" customFormat="1" ht="25.95" customHeight="1">
      <c r="A35" s="32"/>
      <c r="B35" s="33"/>
      <c r="C35" s="38"/>
      <c r="D35" s="39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46</v>
      </c>
      <c r="U35" s="40"/>
      <c r="V35" s="40"/>
      <c r="W35" s="40"/>
      <c r="X35" s="227" t="s">
        <v>47</v>
      </c>
      <c r="Y35" s="228"/>
      <c r="Z35" s="228"/>
      <c r="AA35" s="228"/>
      <c r="AB35" s="228"/>
      <c r="AC35" s="40"/>
      <c r="AD35" s="40"/>
      <c r="AE35" s="40"/>
      <c r="AF35" s="40"/>
      <c r="AG35" s="40"/>
      <c r="AH35" s="40"/>
      <c r="AI35" s="40"/>
      <c r="AJ35" s="40"/>
      <c r="AK35" s="229">
        <f>SUM(AK26:AK33)</f>
        <v>0</v>
      </c>
      <c r="AL35" s="228"/>
      <c r="AM35" s="228"/>
      <c r="AN35" s="228"/>
      <c r="AO35" s="230"/>
      <c r="AP35" s="38"/>
      <c r="AQ35" s="38"/>
      <c r="AR35" s="33"/>
      <c r="BE35" s="32"/>
    </row>
    <row r="36" spans="1:57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32"/>
      <c r="B60" s="33"/>
      <c r="C60" s="32"/>
      <c r="D60" s="45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50</v>
      </c>
      <c r="AI60" s="35"/>
      <c r="AJ60" s="35"/>
      <c r="AK60" s="35"/>
      <c r="AL60" s="35"/>
      <c r="AM60" s="45" t="s">
        <v>51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32"/>
      <c r="B64" s="33"/>
      <c r="C64" s="32"/>
      <c r="D64" s="43" t="s">
        <v>52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53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32"/>
      <c r="B75" s="33"/>
      <c r="C75" s="32"/>
      <c r="D75" s="45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50</v>
      </c>
      <c r="AI75" s="35"/>
      <c r="AJ75" s="35"/>
      <c r="AK75" s="35"/>
      <c r="AL75" s="35"/>
      <c r="AM75" s="45" t="s">
        <v>51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" customHeight="1">
      <c r="A82" s="32"/>
      <c r="B82" s="33"/>
      <c r="C82" s="21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AR84" s="51"/>
    </row>
    <row r="85" spans="1:91" s="5" customFormat="1" ht="36.9" customHeight="1">
      <c r="B85" s="52"/>
      <c r="C85" s="53" t="s">
        <v>15</v>
      </c>
      <c r="L85" s="235" t="str">
        <f>K6</f>
        <v>Prístrešok s grilom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R85" s="52"/>
    </row>
    <row r="86" spans="1:91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Miloslavov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37" t="str">
        <f>IF(AN8= "","",AN8)</f>
        <v>29. 11. 2019</v>
      </c>
      <c r="AN87" s="237"/>
      <c r="AO87" s="32"/>
      <c r="AP87" s="32"/>
      <c r="AQ87" s="32"/>
      <c r="AR87" s="33"/>
      <c r="BE87" s="32"/>
    </row>
    <row r="88" spans="1:91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15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obec Miloslavov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33" t="str">
        <f>IF(E17="","",E17)</f>
        <v>Ing. Andrej Daniš</v>
      </c>
      <c r="AN89" s="234"/>
      <c r="AO89" s="234"/>
      <c r="AP89" s="234"/>
      <c r="AQ89" s="32"/>
      <c r="AR89" s="33"/>
      <c r="AS89" s="238" t="s">
        <v>55</v>
      </c>
      <c r="AT89" s="23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15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33" t="str">
        <f>IF(E20="","",E20)</f>
        <v>Rosoft, s.r.o.</v>
      </c>
      <c r="AN90" s="234"/>
      <c r="AO90" s="234"/>
      <c r="AP90" s="234"/>
      <c r="AQ90" s="32"/>
      <c r="AR90" s="33"/>
      <c r="AS90" s="240"/>
      <c r="AT90" s="24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0"/>
      <c r="AT91" s="24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17" t="s">
        <v>56</v>
      </c>
      <c r="D92" s="218"/>
      <c r="E92" s="218"/>
      <c r="F92" s="218"/>
      <c r="G92" s="218"/>
      <c r="H92" s="60"/>
      <c r="I92" s="219" t="s">
        <v>57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20" t="s">
        <v>58</v>
      </c>
      <c r="AH92" s="218"/>
      <c r="AI92" s="218"/>
      <c r="AJ92" s="218"/>
      <c r="AK92" s="218"/>
      <c r="AL92" s="218"/>
      <c r="AM92" s="218"/>
      <c r="AN92" s="219" t="s">
        <v>59</v>
      </c>
      <c r="AO92" s="218"/>
      <c r="AP92" s="221"/>
      <c r="AQ92" s="61" t="s">
        <v>60</v>
      </c>
      <c r="AR92" s="33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  <c r="BE92" s="32"/>
    </row>
    <row r="93" spans="1:91" s="2" customFormat="1" ht="10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" customHeight="1">
      <c r="B94" s="68"/>
      <c r="C94" s="69" t="s">
        <v>73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5">
        <f>ROUND(AG95,2)</f>
        <v>0</v>
      </c>
      <c r="AH94" s="225"/>
      <c r="AI94" s="225"/>
      <c r="AJ94" s="225"/>
      <c r="AK94" s="225"/>
      <c r="AL94" s="225"/>
      <c r="AM94" s="225"/>
      <c r="AN94" s="226">
        <f>SUM(AG94,AT94)</f>
        <v>0</v>
      </c>
      <c r="AO94" s="226"/>
      <c r="AP94" s="226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74</v>
      </c>
      <c r="BT94" s="77" t="s">
        <v>75</v>
      </c>
      <c r="BU94" s="78" t="s">
        <v>76</v>
      </c>
      <c r="BV94" s="77" t="s">
        <v>77</v>
      </c>
      <c r="BW94" s="77" t="s">
        <v>4</v>
      </c>
      <c r="BX94" s="77" t="s">
        <v>78</v>
      </c>
      <c r="CL94" s="77" t="s">
        <v>1</v>
      </c>
    </row>
    <row r="95" spans="1:91" s="7" customFormat="1" ht="16.5" customHeight="1">
      <c r="A95" s="79" t="s">
        <v>79</v>
      </c>
      <c r="B95" s="80"/>
      <c r="C95" s="81"/>
      <c r="D95" s="224">
        <v>1</v>
      </c>
      <c r="E95" s="224"/>
      <c r="F95" s="224"/>
      <c r="G95" s="224"/>
      <c r="H95" s="224"/>
      <c r="I95" s="82"/>
      <c r="J95" s="224" t="s">
        <v>16</v>
      </c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2">
        <f>'Prístrešok s grilom ...'!J30</f>
        <v>0</v>
      </c>
      <c r="AH95" s="223"/>
      <c r="AI95" s="223"/>
      <c r="AJ95" s="223"/>
      <c r="AK95" s="223"/>
      <c r="AL95" s="223"/>
      <c r="AM95" s="223"/>
      <c r="AN95" s="222">
        <f>SUM(AG95,AT95)</f>
        <v>0</v>
      </c>
      <c r="AO95" s="223"/>
      <c r="AP95" s="223"/>
      <c r="AQ95" s="83" t="s">
        <v>80</v>
      </c>
      <c r="AR95" s="80"/>
      <c r="AS95" s="84">
        <v>0</v>
      </c>
      <c r="AT95" s="85">
        <f>ROUND(SUM(AV95:AW95),2)</f>
        <v>0</v>
      </c>
      <c r="AU95" s="86">
        <f>'Prístrešok s grilom ...'!P128</f>
        <v>0</v>
      </c>
      <c r="AV95" s="85">
        <f>'Prístrešok s grilom ...'!J33</f>
        <v>0</v>
      </c>
      <c r="AW95" s="85">
        <f>'Prístrešok s grilom ...'!J34</f>
        <v>0</v>
      </c>
      <c r="AX95" s="85">
        <f>'Prístrešok s grilom ...'!J35</f>
        <v>0</v>
      </c>
      <c r="AY95" s="85">
        <f>'Prístrešok s grilom ...'!J36</f>
        <v>0</v>
      </c>
      <c r="AZ95" s="85">
        <f>'Prístrešok s grilom ...'!F33</f>
        <v>0</v>
      </c>
      <c r="BA95" s="85">
        <f>'Prístrešok s grilom ...'!F34</f>
        <v>0</v>
      </c>
      <c r="BB95" s="85">
        <f>'Prístrešok s grilom ...'!F35</f>
        <v>0</v>
      </c>
      <c r="BC95" s="85">
        <f>'Prístrešok s grilom ...'!F36</f>
        <v>0</v>
      </c>
      <c r="BD95" s="87">
        <f>'Prístrešok s grilom ...'!F37</f>
        <v>0</v>
      </c>
      <c r="BT95" s="88" t="s">
        <v>81</v>
      </c>
      <c r="BV95" s="88" t="s">
        <v>77</v>
      </c>
      <c r="BW95" s="88" t="s">
        <v>82</v>
      </c>
      <c r="BX95" s="88" t="s">
        <v>4</v>
      </c>
      <c r="CL95" s="88" t="s">
        <v>1</v>
      </c>
      <c r="CM95" s="88" t="s">
        <v>75</v>
      </c>
    </row>
    <row r="96" spans="1:91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" customHeight="1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3">
    <mergeCell ref="D2:AA2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02 - Prístrešok s grilom ...'!C2" display="/" xr:uid="{00000000-0004-0000-0000-000000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31"/>
  <sheetViews>
    <sheetView showGridLines="0" tabSelected="1" topLeftCell="A77" zoomScaleNormal="100" workbookViewId="0">
      <selection activeCell="Y18" sqref="Y1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8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I2" s="89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82</v>
      </c>
      <c r="AZ2" s="90" t="s">
        <v>83</v>
      </c>
      <c r="BA2" s="90" t="s">
        <v>1</v>
      </c>
      <c r="BB2" s="90" t="s">
        <v>1</v>
      </c>
      <c r="BC2" s="90" t="s">
        <v>84</v>
      </c>
      <c r="BD2" s="90" t="s">
        <v>85</v>
      </c>
    </row>
    <row r="3" spans="1:56" s="1" customFormat="1" ht="6.9" customHeight="1">
      <c r="B3" s="18"/>
      <c r="C3" s="19"/>
      <c r="D3" s="19"/>
      <c r="E3" s="19"/>
      <c r="F3" s="19"/>
      <c r="G3" s="19"/>
      <c r="H3" s="19"/>
      <c r="I3" s="91"/>
      <c r="J3" s="19"/>
      <c r="K3" s="19"/>
      <c r="L3" s="20"/>
      <c r="AT3" s="17" t="s">
        <v>75</v>
      </c>
      <c r="AZ3" s="90" t="s">
        <v>86</v>
      </c>
      <c r="BA3" s="90" t="s">
        <v>1</v>
      </c>
      <c r="BB3" s="90" t="s">
        <v>1</v>
      </c>
      <c r="BC3" s="90" t="s">
        <v>87</v>
      </c>
      <c r="BD3" s="90" t="s">
        <v>85</v>
      </c>
    </row>
    <row r="4" spans="1:56" s="1" customFormat="1" ht="24.9" customHeight="1">
      <c r="B4" s="20"/>
      <c r="D4" s="21" t="s">
        <v>459</v>
      </c>
      <c r="I4" s="89"/>
      <c r="L4" s="20"/>
      <c r="M4" s="92" t="s">
        <v>9</v>
      </c>
      <c r="AT4" s="17" t="s">
        <v>3</v>
      </c>
      <c r="AZ4" s="90" t="s">
        <v>88</v>
      </c>
      <c r="BA4" s="90" t="s">
        <v>1</v>
      </c>
      <c r="BB4" s="90" t="s">
        <v>1</v>
      </c>
      <c r="BC4" s="90" t="s">
        <v>89</v>
      </c>
      <c r="BD4" s="90" t="s">
        <v>85</v>
      </c>
    </row>
    <row r="5" spans="1:56" s="1" customFormat="1" ht="6.9" customHeight="1">
      <c r="B5" s="20"/>
      <c r="I5" s="89"/>
      <c r="L5" s="20"/>
      <c r="AZ5" s="90" t="s">
        <v>90</v>
      </c>
      <c r="BA5" s="90" t="s">
        <v>1</v>
      </c>
      <c r="BB5" s="90" t="s">
        <v>1</v>
      </c>
      <c r="BC5" s="90" t="s">
        <v>91</v>
      </c>
      <c r="BD5" s="90" t="s">
        <v>85</v>
      </c>
    </row>
    <row r="6" spans="1:56" s="1" customFormat="1" ht="12" customHeight="1">
      <c r="B6" s="20"/>
      <c r="D6" s="27" t="s">
        <v>15</v>
      </c>
      <c r="I6" s="89"/>
      <c r="L6" s="20"/>
      <c r="AZ6" s="90" t="s">
        <v>92</v>
      </c>
      <c r="BA6" s="90" t="s">
        <v>1</v>
      </c>
      <c r="BB6" s="90" t="s">
        <v>1</v>
      </c>
      <c r="BC6" s="90" t="s">
        <v>93</v>
      </c>
      <c r="BD6" s="90" t="s">
        <v>85</v>
      </c>
    </row>
    <row r="7" spans="1:56" s="1" customFormat="1" ht="16.5" customHeight="1">
      <c r="B7" s="20"/>
      <c r="E7" s="255" t="str">
        <f>'Rekapitulácia stavby'!K6</f>
        <v>Prístrešok s grilom</v>
      </c>
      <c r="F7" s="256"/>
      <c r="G7" s="256"/>
      <c r="H7" s="256"/>
      <c r="I7" s="89"/>
      <c r="L7" s="20"/>
      <c r="AZ7" s="90" t="s">
        <v>94</v>
      </c>
      <c r="BA7" s="90" t="s">
        <v>1</v>
      </c>
      <c r="BB7" s="90" t="s">
        <v>1</v>
      </c>
      <c r="BC7" s="90" t="s">
        <v>95</v>
      </c>
      <c r="BD7" s="90" t="s">
        <v>85</v>
      </c>
    </row>
    <row r="8" spans="1:56" s="2" customFormat="1" ht="12" customHeight="1">
      <c r="A8" s="32"/>
      <c r="B8" s="33"/>
      <c r="C8" s="32"/>
      <c r="D8" s="27" t="s">
        <v>96</v>
      </c>
      <c r="E8" s="32"/>
      <c r="F8" s="32"/>
      <c r="G8" s="32"/>
      <c r="H8" s="32"/>
      <c r="I8" s="93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Z8" s="90" t="s">
        <v>97</v>
      </c>
      <c r="BA8" s="90" t="s">
        <v>1</v>
      </c>
      <c r="BB8" s="90" t="s">
        <v>1</v>
      </c>
      <c r="BC8" s="90" t="s">
        <v>98</v>
      </c>
      <c r="BD8" s="90" t="s">
        <v>85</v>
      </c>
    </row>
    <row r="9" spans="1:56" s="2" customFormat="1" ht="16.5" customHeight="1">
      <c r="A9" s="32"/>
      <c r="B9" s="33"/>
      <c r="C9" s="32"/>
      <c r="D9" s="32"/>
      <c r="E9" s="235" t="s">
        <v>16</v>
      </c>
      <c r="F9" s="254"/>
      <c r="G9" s="254"/>
      <c r="H9" s="254"/>
      <c r="I9" s="93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Z9" s="90" t="s">
        <v>99</v>
      </c>
      <c r="BA9" s="90" t="s">
        <v>99</v>
      </c>
      <c r="BB9" s="90" t="s">
        <v>1</v>
      </c>
      <c r="BC9" s="90" t="s">
        <v>100</v>
      </c>
      <c r="BD9" s="90" t="s">
        <v>85</v>
      </c>
    </row>
    <row r="10" spans="1:56" s="2" customFormat="1">
      <c r="A10" s="32"/>
      <c r="B10" s="33"/>
      <c r="C10" s="32"/>
      <c r="D10" s="32"/>
      <c r="E10" s="32"/>
      <c r="F10" s="32"/>
      <c r="G10" s="32"/>
      <c r="H10" s="32"/>
      <c r="I10" s="93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Z10" s="90" t="s">
        <v>101</v>
      </c>
      <c r="BA10" s="90" t="s">
        <v>101</v>
      </c>
      <c r="BB10" s="90" t="s">
        <v>1</v>
      </c>
      <c r="BC10" s="90" t="s">
        <v>102</v>
      </c>
      <c r="BD10" s="90" t="s">
        <v>85</v>
      </c>
    </row>
    <row r="11" spans="1:5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94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Z11" s="90" t="s">
        <v>103</v>
      </c>
      <c r="BA11" s="90" t="s">
        <v>1</v>
      </c>
      <c r="BB11" s="90" t="s">
        <v>1</v>
      </c>
      <c r="BC11" s="90" t="s">
        <v>104</v>
      </c>
      <c r="BD11" s="90" t="s">
        <v>85</v>
      </c>
    </row>
    <row r="12" spans="1:56" s="2" customFormat="1" ht="12" customHeight="1">
      <c r="A12" s="32"/>
      <c r="B12" s="33"/>
      <c r="C12" s="32"/>
      <c r="D12" s="27" t="s">
        <v>19</v>
      </c>
      <c r="E12" s="32"/>
      <c r="F12" s="25" t="s">
        <v>105</v>
      </c>
      <c r="G12" s="32"/>
      <c r="H12" s="32"/>
      <c r="I12" s="94" t="s">
        <v>21</v>
      </c>
      <c r="J12" s="55" t="str">
        <f>'Rekapitulácia stavby'!AN8</f>
        <v>29. 11. 2019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5" customHeight="1">
      <c r="A13" s="32"/>
      <c r="B13" s="33"/>
      <c r="C13" s="32"/>
      <c r="D13" s="32"/>
      <c r="E13" s="32"/>
      <c r="F13" s="32"/>
      <c r="G13" s="32"/>
      <c r="H13" s="32"/>
      <c r="I13" s="93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4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94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" customHeight="1">
      <c r="A16" s="32"/>
      <c r="B16" s="33"/>
      <c r="C16" s="32"/>
      <c r="D16" s="32"/>
      <c r="E16" s="32"/>
      <c r="F16" s="32"/>
      <c r="G16" s="32"/>
      <c r="H16" s="32"/>
      <c r="I16" s="93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94" t="s">
        <v>24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7" t="str">
        <f>'Rekapitulácia stavby'!E14</f>
        <v>Vyplň údaj</v>
      </c>
      <c r="F18" s="242"/>
      <c r="G18" s="242"/>
      <c r="H18" s="242"/>
      <c r="I18" s="94" t="s">
        <v>26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3"/>
      <c r="C19" s="32"/>
      <c r="D19" s="32"/>
      <c r="E19" s="32"/>
      <c r="F19" s="32"/>
      <c r="G19" s="32"/>
      <c r="H19" s="32"/>
      <c r="I19" s="93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94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30</v>
      </c>
      <c r="F21" s="32"/>
      <c r="G21" s="32"/>
      <c r="H21" s="32"/>
      <c r="I21" s="94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3"/>
      <c r="C22" s="32"/>
      <c r="D22" s="32"/>
      <c r="E22" s="32"/>
      <c r="F22" s="32"/>
      <c r="G22" s="32"/>
      <c r="H22" s="32"/>
      <c r="I22" s="93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94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33</v>
      </c>
      <c r="F24" s="32"/>
      <c r="G24" s="32"/>
      <c r="H24" s="32"/>
      <c r="I24" s="94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3"/>
      <c r="C25" s="32"/>
      <c r="D25" s="32"/>
      <c r="E25" s="32"/>
      <c r="F25" s="32"/>
      <c r="G25" s="32"/>
      <c r="H25" s="32"/>
      <c r="I25" s="93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93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5"/>
      <c r="B27" s="96"/>
      <c r="C27" s="95"/>
      <c r="D27" s="95"/>
      <c r="E27" s="246" t="s">
        <v>1</v>
      </c>
      <c r="F27" s="246"/>
      <c r="G27" s="246"/>
      <c r="H27" s="246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93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6"/>
      <c r="E29" s="66"/>
      <c r="F29" s="66"/>
      <c r="G29" s="66"/>
      <c r="H29" s="66"/>
      <c r="I29" s="99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0" t="s">
        <v>35</v>
      </c>
      <c r="E30" s="32"/>
      <c r="F30" s="32"/>
      <c r="G30" s="32"/>
      <c r="H30" s="32"/>
      <c r="I30" s="93"/>
      <c r="J30" s="71">
        <f>ROUND(J128,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99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101" t="s">
        <v>36</v>
      </c>
      <c r="J32" s="36" t="s">
        <v>38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2" t="s">
        <v>39</v>
      </c>
      <c r="E33" s="27" t="s">
        <v>40</v>
      </c>
      <c r="F33" s="103">
        <f>ROUND((SUM(BE128:BE310)),  2)</f>
        <v>0</v>
      </c>
      <c r="G33" s="32"/>
      <c r="H33" s="32"/>
      <c r="I33" s="104">
        <v>0.2</v>
      </c>
      <c r="J33" s="103">
        <f>ROUND(((SUM(BE128:BE310))*I33),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7" t="s">
        <v>41</v>
      </c>
      <c r="F34" s="103">
        <f>ROUND((SUM(BF128:BF310)),  2)</f>
        <v>0</v>
      </c>
      <c r="G34" s="32"/>
      <c r="H34" s="32"/>
      <c r="I34" s="104">
        <v>0.2</v>
      </c>
      <c r="J34" s="103">
        <f>ROUND(((SUM(BF128:BF310))*I34),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42</v>
      </c>
      <c r="F35" s="103">
        <f>ROUND((SUM(BG128:BG310)),  2)</f>
        <v>0</v>
      </c>
      <c r="G35" s="32"/>
      <c r="H35" s="32"/>
      <c r="I35" s="104">
        <v>0.2</v>
      </c>
      <c r="J35" s="103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43</v>
      </c>
      <c r="F36" s="103">
        <f>ROUND((SUM(BH128:BH310)),  2)</f>
        <v>0</v>
      </c>
      <c r="G36" s="32"/>
      <c r="H36" s="32"/>
      <c r="I36" s="104">
        <v>0.2</v>
      </c>
      <c r="J36" s="103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44</v>
      </c>
      <c r="F37" s="103">
        <f>ROUND((SUM(BI128:BI310)),  2)</f>
        <v>0</v>
      </c>
      <c r="G37" s="32"/>
      <c r="H37" s="32"/>
      <c r="I37" s="104">
        <v>0</v>
      </c>
      <c r="J37" s="103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93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5"/>
      <c r="D39" s="106" t="s">
        <v>45</v>
      </c>
      <c r="E39" s="60"/>
      <c r="F39" s="60"/>
      <c r="G39" s="107" t="s">
        <v>46</v>
      </c>
      <c r="H39" s="108" t="s">
        <v>47</v>
      </c>
      <c r="I39" s="109"/>
      <c r="J39" s="110">
        <f>SUM(J30:J37)</f>
        <v>0</v>
      </c>
      <c r="K39" s="111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93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I41" s="89"/>
      <c r="L41" s="20"/>
    </row>
    <row r="42" spans="1:31" s="1" customFormat="1" ht="14.4" customHeight="1">
      <c r="B42" s="20"/>
      <c r="I42" s="89"/>
      <c r="L42" s="20"/>
    </row>
    <row r="43" spans="1:31" s="1" customFormat="1" ht="14.4" customHeight="1">
      <c r="B43" s="20"/>
      <c r="I43" s="89"/>
      <c r="L43" s="20"/>
    </row>
    <row r="44" spans="1:31" s="1" customFormat="1" ht="14.4" customHeight="1">
      <c r="B44" s="20"/>
      <c r="I44" s="89"/>
      <c r="L44" s="20"/>
    </row>
    <row r="45" spans="1:31" s="1" customFormat="1" ht="14.4" customHeight="1">
      <c r="B45" s="20"/>
      <c r="I45" s="89"/>
      <c r="L45" s="20"/>
    </row>
    <row r="46" spans="1:31" s="1" customFormat="1" ht="14.4" customHeight="1">
      <c r="B46" s="20"/>
      <c r="I46" s="89"/>
      <c r="L46" s="20"/>
    </row>
    <row r="47" spans="1:31" s="1" customFormat="1" ht="14.4" customHeight="1">
      <c r="B47" s="20"/>
      <c r="I47" s="89"/>
      <c r="L47" s="20"/>
    </row>
    <row r="48" spans="1:31" s="1" customFormat="1" ht="14.4" customHeight="1">
      <c r="B48" s="20"/>
      <c r="I48" s="89"/>
      <c r="L48" s="20"/>
    </row>
    <row r="49" spans="1:31" s="1" customFormat="1" ht="14.4" customHeight="1">
      <c r="B49" s="20"/>
      <c r="I49" s="89"/>
      <c r="L49" s="20"/>
    </row>
    <row r="50" spans="1:31" s="2" customFormat="1" ht="14.4" customHeight="1">
      <c r="B50" s="42"/>
      <c r="D50" s="43" t="s">
        <v>48</v>
      </c>
      <c r="E50" s="44"/>
      <c r="F50" s="44"/>
      <c r="G50" s="43" t="s">
        <v>49</v>
      </c>
      <c r="H50" s="44"/>
      <c r="I50" s="112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5" t="s">
        <v>50</v>
      </c>
      <c r="E61" s="35"/>
      <c r="F61" s="113" t="s">
        <v>51</v>
      </c>
      <c r="G61" s="45" t="s">
        <v>50</v>
      </c>
      <c r="H61" s="35"/>
      <c r="I61" s="114"/>
      <c r="J61" s="115" t="s">
        <v>51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3" t="s">
        <v>52</v>
      </c>
      <c r="E65" s="46"/>
      <c r="F65" s="46"/>
      <c r="G65" s="43" t="s">
        <v>53</v>
      </c>
      <c r="H65" s="46"/>
      <c r="I65" s="11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5" t="s">
        <v>50</v>
      </c>
      <c r="E76" s="35"/>
      <c r="F76" s="113" t="s">
        <v>51</v>
      </c>
      <c r="G76" s="45" t="s">
        <v>50</v>
      </c>
      <c r="H76" s="35"/>
      <c r="I76" s="114"/>
      <c r="J76" s="115" t="s">
        <v>51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17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18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106</v>
      </c>
      <c r="D82" s="32"/>
      <c r="E82" s="32"/>
      <c r="F82" s="32"/>
      <c r="G82" s="32"/>
      <c r="H82" s="32"/>
      <c r="I82" s="93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93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93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5" t="str">
        <f>E7</f>
        <v>Prístrešok s grilom</v>
      </c>
      <c r="F85" s="256"/>
      <c r="G85" s="256"/>
      <c r="H85" s="256"/>
      <c r="I85" s="93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96</v>
      </c>
      <c r="D86" s="32"/>
      <c r="E86" s="32"/>
      <c r="F86" s="32"/>
      <c r="G86" s="32"/>
      <c r="H86" s="32"/>
      <c r="I86" s="93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5" t="str">
        <f>E9</f>
        <v>Prístrešok s grilom</v>
      </c>
      <c r="F87" s="254"/>
      <c r="G87" s="254"/>
      <c r="H87" s="254"/>
      <c r="I87" s="93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93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>Moloslavov</v>
      </c>
      <c r="G89" s="32"/>
      <c r="H89" s="32"/>
      <c r="I89" s="94" t="s">
        <v>21</v>
      </c>
      <c r="J89" s="55" t="str">
        <f>IF(J12="","",J12)</f>
        <v>29. 11. 2019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2"/>
      <c r="D90" s="32"/>
      <c r="E90" s="32"/>
      <c r="F90" s="32"/>
      <c r="G90" s="32"/>
      <c r="H90" s="32"/>
      <c r="I90" s="93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7" t="s">
        <v>23</v>
      </c>
      <c r="D91" s="32"/>
      <c r="E91" s="32"/>
      <c r="F91" s="25" t="str">
        <f>E15</f>
        <v>obec Miloslavov</v>
      </c>
      <c r="G91" s="32"/>
      <c r="H91" s="32"/>
      <c r="I91" s="94" t="s">
        <v>29</v>
      </c>
      <c r="J91" s="30" t="str">
        <f>E21</f>
        <v>Ing. Andrej Daniš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94" t="s">
        <v>32</v>
      </c>
      <c r="J92" s="30" t="str">
        <f>E24</f>
        <v>Rosoft,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3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9" t="s">
        <v>107</v>
      </c>
      <c r="D94" s="105"/>
      <c r="E94" s="105"/>
      <c r="F94" s="105"/>
      <c r="G94" s="105"/>
      <c r="H94" s="105"/>
      <c r="I94" s="120"/>
      <c r="J94" s="121" t="s">
        <v>108</v>
      </c>
      <c r="K94" s="105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3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5" customHeight="1">
      <c r="A96" s="32"/>
      <c r="B96" s="33"/>
      <c r="C96" s="122" t="s">
        <v>109</v>
      </c>
      <c r="D96" s="32"/>
      <c r="E96" s="32"/>
      <c r="F96" s="32"/>
      <c r="G96" s="32"/>
      <c r="H96" s="32"/>
      <c r="I96" s="93"/>
      <c r="J96" s="71">
        <f>J128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110</v>
      </c>
    </row>
    <row r="97" spans="1:31" s="9" customFormat="1" ht="24.9" customHeight="1">
      <c r="B97" s="123"/>
      <c r="D97" s="124" t="s">
        <v>111</v>
      </c>
      <c r="E97" s="125"/>
      <c r="F97" s="125"/>
      <c r="G97" s="125"/>
      <c r="H97" s="125"/>
      <c r="I97" s="126"/>
      <c r="J97" s="127">
        <f>J129</f>
        <v>0</v>
      </c>
      <c r="L97" s="123"/>
    </row>
    <row r="98" spans="1:31" s="10" customFormat="1" ht="19.95" customHeight="1">
      <c r="B98" s="128"/>
      <c r="D98" s="129" t="s">
        <v>112</v>
      </c>
      <c r="E98" s="130"/>
      <c r="F98" s="130"/>
      <c r="G98" s="130"/>
      <c r="H98" s="130"/>
      <c r="I98" s="131"/>
      <c r="J98" s="132">
        <f>J130</f>
        <v>0</v>
      </c>
      <c r="L98" s="128"/>
    </row>
    <row r="99" spans="1:31" s="10" customFormat="1" ht="19.95" customHeight="1">
      <c r="B99" s="128"/>
      <c r="D99" s="129" t="s">
        <v>113</v>
      </c>
      <c r="E99" s="130"/>
      <c r="F99" s="130"/>
      <c r="G99" s="130"/>
      <c r="H99" s="130"/>
      <c r="I99" s="131"/>
      <c r="J99" s="132">
        <f>J166</f>
        <v>0</v>
      </c>
      <c r="L99" s="128"/>
    </row>
    <row r="100" spans="1:31" s="10" customFormat="1" ht="19.95" customHeight="1">
      <c r="B100" s="128"/>
      <c r="D100" s="129" t="s">
        <v>114</v>
      </c>
      <c r="E100" s="130"/>
      <c r="F100" s="130"/>
      <c r="G100" s="130"/>
      <c r="H100" s="130"/>
      <c r="I100" s="131"/>
      <c r="J100" s="132">
        <f>J179</f>
        <v>0</v>
      </c>
      <c r="L100" s="128"/>
    </row>
    <row r="101" spans="1:31" s="10" customFormat="1" ht="19.95" customHeight="1">
      <c r="B101" s="128"/>
      <c r="D101" s="129" t="s">
        <v>115</v>
      </c>
      <c r="E101" s="130"/>
      <c r="F101" s="130"/>
      <c r="G101" s="130"/>
      <c r="H101" s="130"/>
      <c r="I101" s="131"/>
      <c r="J101" s="132">
        <f>J194</f>
        <v>0</v>
      </c>
      <c r="L101" s="128"/>
    </row>
    <row r="102" spans="1:31" s="10" customFormat="1" ht="19.95" customHeight="1">
      <c r="B102" s="128"/>
      <c r="D102" s="129" t="s">
        <v>116</v>
      </c>
      <c r="E102" s="130"/>
      <c r="F102" s="130"/>
      <c r="G102" s="130"/>
      <c r="H102" s="130"/>
      <c r="I102" s="131"/>
      <c r="J102" s="132">
        <f>J211</f>
        <v>0</v>
      </c>
      <c r="L102" s="128"/>
    </row>
    <row r="103" spans="1:31" s="9" customFormat="1" ht="24.9" customHeight="1">
      <c r="B103" s="123"/>
      <c r="D103" s="124" t="s">
        <v>117</v>
      </c>
      <c r="E103" s="125"/>
      <c r="F103" s="125"/>
      <c r="G103" s="125"/>
      <c r="H103" s="125"/>
      <c r="I103" s="126"/>
      <c r="J103" s="127">
        <f>J213</f>
        <v>0</v>
      </c>
      <c r="L103" s="123"/>
    </row>
    <row r="104" spans="1:31" s="10" customFormat="1" ht="19.95" customHeight="1">
      <c r="B104" s="128"/>
      <c r="D104" s="129" t="s">
        <v>118</v>
      </c>
      <c r="E104" s="130"/>
      <c r="F104" s="130"/>
      <c r="G104" s="130"/>
      <c r="H104" s="130"/>
      <c r="I104" s="131"/>
      <c r="J104" s="132">
        <f>J214</f>
        <v>0</v>
      </c>
      <c r="L104" s="128"/>
    </row>
    <row r="105" spans="1:31" s="10" customFormat="1" ht="19.95" customHeight="1">
      <c r="B105" s="128"/>
      <c r="D105" s="129" t="s">
        <v>119</v>
      </c>
      <c r="E105" s="130"/>
      <c r="F105" s="130"/>
      <c r="G105" s="130"/>
      <c r="H105" s="130"/>
      <c r="I105" s="131"/>
      <c r="J105" s="132">
        <f>J259</f>
        <v>0</v>
      </c>
      <c r="L105" s="128"/>
    </row>
    <row r="106" spans="1:31" s="10" customFormat="1" ht="19.95" customHeight="1">
      <c r="B106" s="128"/>
      <c r="D106" s="129" t="s">
        <v>120</v>
      </c>
      <c r="E106" s="130"/>
      <c r="F106" s="130"/>
      <c r="G106" s="130"/>
      <c r="H106" s="130"/>
      <c r="I106" s="131"/>
      <c r="J106" s="132">
        <f>J269</f>
        <v>0</v>
      </c>
      <c r="L106" s="128"/>
    </row>
    <row r="107" spans="1:31" s="10" customFormat="1" ht="19.95" customHeight="1">
      <c r="B107" s="128"/>
      <c r="D107" s="129" t="s">
        <v>121</v>
      </c>
      <c r="E107" s="130"/>
      <c r="F107" s="130"/>
      <c r="G107" s="130"/>
      <c r="H107" s="130"/>
      <c r="I107" s="131"/>
      <c r="J107" s="132">
        <f>J273</f>
        <v>0</v>
      </c>
      <c r="L107" s="128"/>
    </row>
    <row r="108" spans="1:31" s="10" customFormat="1" ht="19.95" customHeight="1">
      <c r="B108" s="128"/>
      <c r="D108" s="129" t="s">
        <v>122</v>
      </c>
      <c r="E108" s="130"/>
      <c r="F108" s="130"/>
      <c r="G108" s="130"/>
      <c r="H108" s="130"/>
      <c r="I108" s="131"/>
      <c r="J108" s="132">
        <f>J278</f>
        <v>0</v>
      </c>
      <c r="L108" s="128"/>
    </row>
    <row r="109" spans="1:31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93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" customHeight="1">
      <c r="A110" s="32"/>
      <c r="B110" s="47"/>
      <c r="C110" s="48"/>
      <c r="D110" s="48"/>
      <c r="E110" s="48"/>
      <c r="F110" s="48"/>
      <c r="G110" s="48"/>
      <c r="H110" s="48"/>
      <c r="I110" s="117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" customHeight="1">
      <c r="A114" s="32"/>
      <c r="B114" s="49"/>
      <c r="C114" s="50"/>
      <c r="D114" s="50"/>
      <c r="E114" s="50"/>
      <c r="F114" s="50"/>
      <c r="G114" s="50"/>
      <c r="H114" s="50"/>
      <c r="I114" s="118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" customHeight="1">
      <c r="A115" s="32"/>
      <c r="B115" s="33"/>
      <c r="C115" s="21" t="s">
        <v>123</v>
      </c>
      <c r="D115" s="32"/>
      <c r="E115" s="32"/>
      <c r="F115" s="32"/>
      <c r="G115" s="32"/>
      <c r="H115" s="32"/>
      <c r="I115" s="93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" customHeight="1">
      <c r="A116" s="32"/>
      <c r="B116" s="33"/>
      <c r="C116" s="32"/>
      <c r="D116" s="32"/>
      <c r="E116" s="32"/>
      <c r="F116" s="32"/>
      <c r="G116" s="32"/>
      <c r="H116" s="32"/>
      <c r="I116" s="93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15</v>
      </c>
      <c r="D117" s="32"/>
      <c r="E117" s="32"/>
      <c r="F117" s="32"/>
      <c r="G117" s="32"/>
      <c r="H117" s="32"/>
      <c r="I117" s="93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55" t="str">
        <f>E7</f>
        <v>Prístrešok s grilom</v>
      </c>
      <c r="F118" s="256"/>
      <c r="G118" s="256"/>
      <c r="H118" s="256"/>
      <c r="I118" s="93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96</v>
      </c>
      <c r="D119" s="32"/>
      <c r="E119" s="32"/>
      <c r="F119" s="32"/>
      <c r="G119" s="32"/>
      <c r="H119" s="32"/>
      <c r="I119" s="93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35" t="str">
        <f>E9</f>
        <v>Prístrešok s grilom</v>
      </c>
      <c r="F120" s="254"/>
      <c r="G120" s="254"/>
      <c r="H120" s="254"/>
      <c r="I120" s="93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" customHeight="1">
      <c r="A121" s="32"/>
      <c r="B121" s="33"/>
      <c r="C121" s="32"/>
      <c r="D121" s="32"/>
      <c r="E121" s="32"/>
      <c r="F121" s="32"/>
      <c r="G121" s="32"/>
      <c r="H121" s="32"/>
      <c r="I121" s="93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19</v>
      </c>
      <c r="D122" s="32"/>
      <c r="E122" s="32"/>
      <c r="F122" s="25" t="str">
        <f>F12</f>
        <v>Moloslavov</v>
      </c>
      <c r="G122" s="32"/>
      <c r="H122" s="32"/>
      <c r="I122" s="94" t="s">
        <v>21</v>
      </c>
      <c r="J122" s="55" t="str">
        <f>IF(J12="","",J12)</f>
        <v>29. 11. 2019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" customHeight="1">
      <c r="A123" s="32"/>
      <c r="B123" s="33"/>
      <c r="C123" s="32"/>
      <c r="D123" s="32"/>
      <c r="E123" s="32"/>
      <c r="F123" s="32"/>
      <c r="G123" s="32"/>
      <c r="H123" s="32"/>
      <c r="I123" s="93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15" customHeight="1">
      <c r="A124" s="32"/>
      <c r="B124" s="33"/>
      <c r="C124" s="27" t="s">
        <v>23</v>
      </c>
      <c r="D124" s="32"/>
      <c r="E124" s="32"/>
      <c r="F124" s="25" t="str">
        <f>E15</f>
        <v>obec Miloslavov</v>
      </c>
      <c r="G124" s="32"/>
      <c r="H124" s="32"/>
      <c r="I124" s="94" t="s">
        <v>29</v>
      </c>
      <c r="J124" s="30" t="str">
        <f>E21</f>
        <v>Ing. Andrej Daniš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15" customHeight="1">
      <c r="A125" s="32"/>
      <c r="B125" s="33"/>
      <c r="C125" s="27" t="s">
        <v>27</v>
      </c>
      <c r="D125" s="32"/>
      <c r="E125" s="32"/>
      <c r="F125" s="25" t="str">
        <f>IF(E18="","",E18)</f>
        <v>Vyplň údaj</v>
      </c>
      <c r="G125" s="32"/>
      <c r="H125" s="32"/>
      <c r="I125" s="94" t="s">
        <v>32</v>
      </c>
      <c r="J125" s="30" t="str">
        <f>E24</f>
        <v>Rosoft, s.r.o.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93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33"/>
      <c r="B127" s="134"/>
      <c r="C127" s="135" t="s">
        <v>124</v>
      </c>
      <c r="D127" s="136" t="s">
        <v>60</v>
      </c>
      <c r="E127" s="136" t="s">
        <v>56</v>
      </c>
      <c r="F127" s="136" t="s">
        <v>57</v>
      </c>
      <c r="G127" s="136" t="s">
        <v>125</v>
      </c>
      <c r="H127" s="136" t="s">
        <v>126</v>
      </c>
      <c r="I127" s="137" t="s">
        <v>127</v>
      </c>
      <c r="J127" s="138" t="s">
        <v>108</v>
      </c>
      <c r="K127" s="139" t="s">
        <v>128</v>
      </c>
      <c r="L127" s="140"/>
      <c r="M127" s="62" t="s">
        <v>1</v>
      </c>
      <c r="N127" s="63" t="s">
        <v>39</v>
      </c>
      <c r="O127" s="63" t="s">
        <v>129</v>
      </c>
      <c r="P127" s="63" t="s">
        <v>130</v>
      </c>
      <c r="Q127" s="63" t="s">
        <v>131</v>
      </c>
      <c r="R127" s="63" t="s">
        <v>132</v>
      </c>
      <c r="S127" s="63" t="s">
        <v>133</v>
      </c>
      <c r="T127" s="64" t="s">
        <v>134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63" s="2" customFormat="1" ht="22.95" customHeight="1">
      <c r="A128" s="32"/>
      <c r="B128" s="33"/>
      <c r="C128" s="69" t="s">
        <v>109</v>
      </c>
      <c r="D128" s="32"/>
      <c r="E128" s="32"/>
      <c r="F128" s="32"/>
      <c r="G128" s="32"/>
      <c r="H128" s="32"/>
      <c r="I128" s="93"/>
      <c r="J128" s="141">
        <f>BK128</f>
        <v>0</v>
      </c>
      <c r="K128" s="32"/>
      <c r="L128" s="33"/>
      <c r="M128" s="65"/>
      <c r="N128" s="56"/>
      <c r="O128" s="66"/>
      <c r="P128" s="142">
        <f>P129+P213</f>
        <v>0</v>
      </c>
      <c r="Q128" s="66"/>
      <c r="R128" s="142">
        <f>R129+R213</f>
        <v>36.927883309999999</v>
      </c>
      <c r="S128" s="66"/>
      <c r="T128" s="143">
        <f>T129+T213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74</v>
      </c>
      <c r="AU128" s="17" t="s">
        <v>110</v>
      </c>
      <c r="BK128" s="144">
        <f>BK129+BK213</f>
        <v>0</v>
      </c>
    </row>
    <row r="129" spans="1:65" s="12" customFormat="1" ht="25.95" customHeight="1">
      <c r="B129" s="145"/>
      <c r="D129" s="146" t="s">
        <v>74</v>
      </c>
      <c r="E129" s="147" t="s">
        <v>135</v>
      </c>
      <c r="F129" s="147" t="s">
        <v>136</v>
      </c>
      <c r="I129" s="148"/>
      <c r="J129" s="149">
        <f>BK129</f>
        <v>0</v>
      </c>
      <c r="L129" s="145"/>
      <c r="M129" s="150"/>
      <c r="N129" s="151"/>
      <c r="O129" s="151"/>
      <c r="P129" s="152">
        <f>P130+P166+P179+P194+P211</f>
        <v>0</v>
      </c>
      <c r="Q129" s="151"/>
      <c r="R129" s="152">
        <f>R130+R166+R179+R194+R211</f>
        <v>34.608587049999997</v>
      </c>
      <c r="S129" s="151"/>
      <c r="T129" s="153">
        <f>T130+T166+T179+T194+T211</f>
        <v>0</v>
      </c>
      <c r="AR129" s="146" t="s">
        <v>81</v>
      </c>
      <c r="AT129" s="154" t="s">
        <v>74</v>
      </c>
      <c r="AU129" s="154" t="s">
        <v>75</v>
      </c>
      <c r="AY129" s="146" t="s">
        <v>137</v>
      </c>
      <c r="BK129" s="155">
        <f>BK130+BK166+BK179+BK194+BK211</f>
        <v>0</v>
      </c>
    </row>
    <row r="130" spans="1:65" s="12" customFormat="1" ht="22.95" customHeight="1">
      <c r="B130" s="145"/>
      <c r="D130" s="146" t="s">
        <v>74</v>
      </c>
      <c r="E130" s="156" t="s">
        <v>81</v>
      </c>
      <c r="F130" s="156" t="s">
        <v>138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SUM(P131:P165)</f>
        <v>0</v>
      </c>
      <c r="Q130" s="151"/>
      <c r="R130" s="152">
        <f>SUM(R131:R165)</f>
        <v>0</v>
      </c>
      <c r="S130" s="151"/>
      <c r="T130" s="153">
        <f>SUM(T131:T165)</f>
        <v>0</v>
      </c>
      <c r="AR130" s="146" t="s">
        <v>81</v>
      </c>
      <c r="AT130" s="154" t="s">
        <v>74</v>
      </c>
      <c r="AU130" s="154" t="s">
        <v>81</v>
      </c>
      <c r="AY130" s="146" t="s">
        <v>137</v>
      </c>
      <c r="BK130" s="155">
        <f>SUM(BK131:BK165)</f>
        <v>0</v>
      </c>
    </row>
    <row r="131" spans="1:65" s="2" customFormat="1" ht="24" customHeight="1">
      <c r="A131" s="32"/>
      <c r="B131" s="158"/>
      <c r="C131" s="159" t="s">
        <v>81</v>
      </c>
      <c r="D131" s="159" t="s">
        <v>139</v>
      </c>
      <c r="E131" s="160" t="s">
        <v>140</v>
      </c>
      <c r="F131" s="161" t="s">
        <v>141</v>
      </c>
      <c r="G131" s="162" t="s">
        <v>142</v>
      </c>
      <c r="H131" s="163">
        <v>8.16</v>
      </c>
      <c r="I131" s="164"/>
      <c r="J131" s="165">
        <f>ROUND(I131*H131,2)</f>
        <v>0</v>
      </c>
      <c r="K131" s="166"/>
      <c r="L131" s="33"/>
      <c r="M131" s="167" t="s">
        <v>1</v>
      </c>
      <c r="N131" s="168" t="s">
        <v>41</v>
      </c>
      <c r="O131" s="58"/>
      <c r="P131" s="169">
        <f>O131*H131</f>
        <v>0</v>
      </c>
      <c r="Q131" s="169">
        <v>0</v>
      </c>
      <c r="R131" s="169">
        <f>Q131*H131</f>
        <v>0</v>
      </c>
      <c r="S131" s="169">
        <v>0</v>
      </c>
      <c r="T131" s="170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1" t="s">
        <v>143</v>
      </c>
      <c r="AT131" s="171" t="s">
        <v>139</v>
      </c>
      <c r="AU131" s="171" t="s">
        <v>85</v>
      </c>
      <c r="AY131" s="17" t="s">
        <v>137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7" t="s">
        <v>85</v>
      </c>
      <c r="BK131" s="172">
        <f>ROUND(I131*H131,2)</f>
        <v>0</v>
      </c>
      <c r="BL131" s="17" t="s">
        <v>143</v>
      </c>
      <c r="BM131" s="171" t="s">
        <v>144</v>
      </c>
    </row>
    <row r="132" spans="1:65" s="13" customFormat="1">
      <c r="B132" s="173"/>
      <c r="D132" s="174" t="s">
        <v>145</v>
      </c>
      <c r="E132" s="175" t="s">
        <v>1</v>
      </c>
      <c r="F132" s="176" t="s">
        <v>146</v>
      </c>
      <c r="H132" s="175" t="s">
        <v>1</v>
      </c>
      <c r="I132" s="177"/>
      <c r="L132" s="173"/>
      <c r="M132" s="178"/>
      <c r="N132" s="179"/>
      <c r="O132" s="179"/>
      <c r="P132" s="179"/>
      <c r="Q132" s="179"/>
      <c r="R132" s="179"/>
      <c r="S132" s="179"/>
      <c r="T132" s="180"/>
      <c r="AT132" s="175" t="s">
        <v>145</v>
      </c>
      <c r="AU132" s="175" t="s">
        <v>85</v>
      </c>
      <c r="AV132" s="13" t="s">
        <v>81</v>
      </c>
      <c r="AW132" s="13" t="s">
        <v>31</v>
      </c>
      <c r="AX132" s="13" t="s">
        <v>75</v>
      </c>
      <c r="AY132" s="175" t="s">
        <v>137</v>
      </c>
    </row>
    <row r="133" spans="1:65" s="14" customFormat="1">
      <c r="B133" s="181"/>
      <c r="D133" s="174" t="s">
        <v>145</v>
      </c>
      <c r="E133" s="182" t="s">
        <v>1</v>
      </c>
      <c r="F133" s="183" t="s">
        <v>147</v>
      </c>
      <c r="H133" s="184">
        <v>8.16</v>
      </c>
      <c r="I133" s="185"/>
      <c r="L133" s="181"/>
      <c r="M133" s="186"/>
      <c r="N133" s="187"/>
      <c r="O133" s="187"/>
      <c r="P133" s="187"/>
      <c r="Q133" s="187"/>
      <c r="R133" s="187"/>
      <c r="S133" s="187"/>
      <c r="T133" s="188"/>
      <c r="AT133" s="182" t="s">
        <v>145</v>
      </c>
      <c r="AU133" s="182" t="s">
        <v>85</v>
      </c>
      <c r="AV133" s="14" t="s">
        <v>85</v>
      </c>
      <c r="AW133" s="14" t="s">
        <v>31</v>
      </c>
      <c r="AX133" s="14" t="s">
        <v>75</v>
      </c>
      <c r="AY133" s="182" t="s">
        <v>137</v>
      </c>
    </row>
    <row r="134" spans="1:65" s="15" customFormat="1">
      <c r="B134" s="189"/>
      <c r="D134" s="174" t="s">
        <v>145</v>
      </c>
      <c r="E134" s="190" t="s">
        <v>99</v>
      </c>
      <c r="F134" s="191" t="s">
        <v>148</v>
      </c>
      <c r="H134" s="192">
        <v>8.16</v>
      </c>
      <c r="I134" s="193"/>
      <c r="L134" s="189"/>
      <c r="M134" s="194"/>
      <c r="N134" s="195"/>
      <c r="O134" s="195"/>
      <c r="P134" s="195"/>
      <c r="Q134" s="195"/>
      <c r="R134" s="195"/>
      <c r="S134" s="195"/>
      <c r="T134" s="196"/>
      <c r="AT134" s="190" t="s">
        <v>145</v>
      </c>
      <c r="AU134" s="190" t="s">
        <v>85</v>
      </c>
      <c r="AV134" s="15" t="s">
        <v>143</v>
      </c>
      <c r="AW134" s="15" t="s">
        <v>31</v>
      </c>
      <c r="AX134" s="15" t="s">
        <v>81</v>
      </c>
      <c r="AY134" s="190" t="s">
        <v>137</v>
      </c>
    </row>
    <row r="135" spans="1:65" s="2" customFormat="1" ht="16.5" customHeight="1">
      <c r="A135" s="32"/>
      <c r="B135" s="158"/>
      <c r="C135" s="159" t="s">
        <v>85</v>
      </c>
      <c r="D135" s="159" t="s">
        <v>139</v>
      </c>
      <c r="E135" s="160" t="s">
        <v>149</v>
      </c>
      <c r="F135" s="161" t="s">
        <v>150</v>
      </c>
      <c r="G135" s="162" t="s">
        <v>142</v>
      </c>
      <c r="H135" s="163">
        <v>4.08</v>
      </c>
      <c r="I135" s="164"/>
      <c r="J135" s="165">
        <f>ROUND(I135*H135,2)</f>
        <v>0</v>
      </c>
      <c r="K135" s="166"/>
      <c r="L135" s="33"/>
      <c r="M135" s="167" t="s">
        <v>1</v>
      </c>
      <c r="N135" s="168" t="s">
        <v>41</v>
      </c>
      <c r="O135" s="58"/>
      <c r="P135" s="169">
        <f>O135*H135</f>
        <v>0</v>
      </c>
      <c r="Q135" s="169">
        <v>0</v>
      </c>
      <c r="R135" s="169">
        <f>Q135*H135</f>
        <v>0</v>
      </c>
      <c r="S135" s="169">
        <v>0</v>
      </c>
      <c r="T135" s="170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1" t="s">
        <v>143</v>
      </c>
      <c r="AT135" s="171" t="s">
        <v>139</v>
      </c>
      <c r="AU135" s="171" t="s">
        <v>85</v>
      </c>
      <c r="AY135" s="17" t="s">
        <v>137</v>
      </c>
      <c r="BE135" s="172">
        <f>IF(N135="základná",J135,0)</f>
        <v>0</v>
      </c>
      <c r="BF135" s="172">
        <f>IF(N135="znížená",J135,0)</f>
        <v>0</v>
      </c>
      <c r="BG135" s="172">
        <f>IF(N135="zákl. prenesená",J135,0)</f>
        <v>0</v>
      </c>
      <c r="BH135" s="172">
        <f>IF(N135="zníž. prenesená",J135,0)</f>
        <v>0</v>
      </c>
      <c r="BI135" s="172">
        <f>IF(N135="nulová",J135,0)</f>
        <v>0</v>
      </c>
      <c r="BJ135" s="17" t="s">
        <v>85</v>
      </c>
      <c r="BK135" s="172">
        <f>ROUND(I135*H135,2)</f>
        <v>0</v>
      </c>
      <c r="BL135" s="17" t="s">
        <v>143</v>
      </c>
      <c r="BM135" s="171" t="s">
        <v>151</v>
      </c>
    </row>
    <row r="136" spans="1:65" s="13" customFormat="1">
      <c r="B136" s="173"/>
      <c r="D136" s="174" t="s">
        <v>145</v>
      </c>
      <c r="E136" s="175" t="s">
        <v>1</v>
      </c>
      <c r="F136" s="176" t="s">
        <v>152</v>
      </c>
      <c r="H136" s="175" t="s">
        <v>1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5" t="s">
        <v>145</v>
      </c>
      <c r="AU136" s="175" t="s">
        <v>85</v>
      </c>
      <c r="AV136" s="13" t="s">
        <v>81</v>
      </c>
      <c r="AW136" s="13" t="s">
        <v>31</v>
      </c>
      <c r="AX136" s="13" t="s">
        <v>75</v>
      </c>
      <c r="AY136" s="175" t="s">
        <v>137</v>
      </c>
    </row>
    <row r="137" spans="1:65" s="14" customFormat="1">
      <c r="B137" s="181"/>
      <c r="D137" s="174" t="s">
        <v>145</v>
      </c>
      <c r="E137" s="182" t="s">
        <v>86</v>
      </c>
      <c r="F137" s="183" t="s">
        <v>153</v>
      </c>
      <c r="H137" s="184">
        <v>4.08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2" t="s">
        <v>145</v>
      </c>
      <c r="AU137" s="182" t="s">
        <v>85</v>
      </c>
      <c r="AV137" s="14" t="s">
        <v>85</v>
      </c>
      <c r="AW137" s="14" t="s">
        <v>31</v>
      </c>
      <c r="AX137" s="14" t="s">
        <v>81</v>
      </c>
      <c r="AY137" s="182" t="s">
        <v>137</v>
      </c>
    </row>
    <row r="138" spans="1:65" s="2" customFormat="1" ht="24" customHeight="1">
      <c r="A138" s="32"/>
      <c r="B138" s="158"/>
      <c r="C138" s="159" t="s">
        <v>13</v>
      </c>
      <c r="D138" s="159" t="s">
        <v>139</v>
      </c>
      <c r="E138" s="160" t="s">
        <v>154</v>
      </c>
      <c r="F138" s="161" t="s">
        <v>155</v>
      </c>
      <c r="G138" s="162" t="s">
        <v>142</v>
      </c>
      <c r="H138" s="163">
        <v>4.08</v>
      </c>
      <c r="I138" s="164"/>
      <c r="J138" s="165">
        <f>ROUND(I138*H138,2)</f>
        <v>0</v>
      </c>
      <c r="K138" s="166"/>
      <c r="L138" s="33"/>
      <c r="M138" s="167" t="s">
        <v>1</v>
      </c>
      <c r="N138" s="168" t="s">
        <v>41</v>
      </c>
      <c r="O138" s="58"/>
      <c r="P138" s="169">
        <f>O138*H138</f>
        <v>0</v>
      </c>
      <c r="Q138" s="169">
        <v>0</v>
      </c>
      <c r="R138" s="169">
        <f>Q138*H138</f>
        <v>0</v>
      </c>
      <c r="S138" s="169">
        <v>0</v>
      </c>
      <c r="T138" s="170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1" t="s">
        <v>143</v>
      </c>
      <c r="AT138" s="171" t="s">
        <v>139</v>
      </c>
      <c r="AU138" s="171" t="s">
        <v>85</v>
      </c>
      <c r="AY138" s="17" t="s">
        <v>137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7" t="s">
        <v>85</v>
      </c>
      <c r="BK138" s="172">
        <f>ROUND(I138*H138,2)</f>
        <v>0</v>
      </c>
      <c r="BL138" s="17" t="s">
        <v>143</v>
      </c>
      <c r="BM138" s="171" t="s">
        <v>156</v>
      </c>
    </row>
    <row r="139" spans="1:65" s="14" customFormat="1">
      <c r="B139" s="181"/>
      <c r="D139" s="174" t="s">
        <v>145</v>
      </c>
      <c r="E139" s="182" t="s">
        <v>1</v>
      </c>
      <c r="F139" s="183" t="s">
        <v>86</v>
      </c>
      <c r="H139" s="184">
        <v>4.08</v>
      </c>
      <c r="I139" s="185"/>
      <c r="L139" s="181"/>
      <c r="M139" s="186"/>
      <c r="N139" s="187"/>
      <c r="O139" s="187"/>
      <c r="P139" s="187"/>
      <c r="Q139" s="187"/>
      <c r="R139" s="187"/>
      <c r="S139" s="187"/>
      <c r="T139" s="188"/>
      <c r="AT139" s="182" t="s">
        <v>145</v>
      </c>
      <c r="AU139" s="182" t="s">
        <v>85</v>
      </c>
      <c r="AV139" s="14" t="s">
        <v>85</v>
      </c>
      <c r="AW139" s="14" t="s">
        <v>31</v>
      </c>
      <c r="AX139" s="14" t="s">
        <v>81</v>
      </c>
      <c r="AY139" s="182" t="s">
        <v>137</v>
      </c>
    </row>
    <row r="140" spans="1:65" s="2" customFormat="1" ht="16.5" customHeight="1">
      <c r="A140" s="32"/>
      <c r="B140" s="158"/>
      <c r="C140" s="159" t="s">
        <v>143</v>
      </c>
      <c r="D140" s="159" t="s">
        <v>139</v>
      </c>
      <c r="E140" s="160" t="s">
        <v>157</v>
      </c>
      <c r="F140" s="161" t="s">
        <v>158</v>
      </c>
      <c r="G140" s="162" t="s">
        <v>142</v>
      </c>
      <c r="H140" s="163">
        <v>2.8079999999999998</v>
      </c>
      <c r="I140" s="164"/>
      <c r="J140" s="165">
        <f>ROUND(I140*H140,2)</f>
        <v>0</v>
      </c>
      <c r="K140" s="166"/>
      <c r="L140" s="33"/>
      <c r="M140" s="167" t="s">
        <v>1</v>
      </c>
      <c r="N140" s="168" t="s">
        <v>41</v>
      </c>
      <c r="O140" s="58"/>
      <c r="P140" s="169">
        <f>O140*H140</f>
        <v>0</v>
      </c>
      <c r="Q140" s="169">
        <v>0</v>
      </c>
      <c r="R140" s="169">
        <f>Q140*H140</f>
        <v>0</v>
      </c>
      <c r="S140" s="169">
        <v>0</v>
      </c>
      <c r="T140" s="170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1" t="s">
        <v>143</v>
      </c>
      <c r="AT140" s="171" t="s">
        <v>139</v>
      </c>
      <c r="AU140" s="171" t="s">
        <v>85</v>
      </c>
      <c r="AY140" s="17" t="s">
        <v>137</v>
      </c>
      <c r="BE140" s="172">
        <f>IF(N140="základná",J140,0)</f>
        <v>0</v>
      </c>
      <c r="BF140" s="172">
        <f>IF(N140="znížená",J140,0)</f>
        <v>0</v>
      </c>
      <c r="BG140" s="172">
        <f>IF(N140="zákl. prenesená",J140,0)</f>
        <v>0</v>
      </c>
      <c r="BH140" s="172">
        <f>IF(N140="zníž. prenesená",J140,0)</f>
        <v>0</v>
      </c>
      <c r="BI140" s="172">
        <f>IF(N140="nulová",J140,0)</f>
        <v>0</v>
      </c>
      <c r="BJ140" s="17" t="s">
        <v>85</v>
      </c>
      <c r="BK140" s="172">
        <f>ROUND(I140*H140,2)</f>
        <v>0</v>
      </c>
      <c r="BL140" s="17" t="s">
        <v>143</v>
      </c>
      <c r="BM140" s="171" t="s">
        <v>159</v>
      </c>
    </row>
    <row r="141" spans="1:65" s="13" customFormat="1">
      <c r="B141" s="173"/>
      <c r="D141" s="174" t="s">
        <v>145</v>
      </c>
      <c r="E141" s="175" t="s">
        <v>1</v>
      </c>
      <c r="F141" s="176" t="s">
        <v>160</v>
      </c>
      <c r="H141" s="175" t="s">
        <v>1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5" t="s">
        <v>145</v>
      </c>
      <c r="AU141" s="175" t="s">
        <v>85</v>
      </c>
      <c r="AV141" s="13" t="s">
        <v>81</v>
      </c>
      <c r="AW141" s="13" t="s">
        <v>31</v>
      </c>
      <c r="AX141" s="13" t="s">
        <v>75</v>
      </c>
      <c r="AY141" s="175" t="s">
        <v>137</v>
      </c>
    </row>
    <row r="142" spans="1:65" s="14" customFormat="1">
      <c r="B142" s="181"/>
      <c r="D142" s="174" t="s">
        <v>145</v>
      </c>
      <c r="E142" s="182" t="s">
        <v>1</v>
      </c>
      <c r="F142" s="183" t="s">
        <v>161</v>
      </c>
      <c r="H142" s="184">
        <v>1.62</v>
      </c>
      <c r="I142" s="185"/>
      <c r="L142" s="181"/>
      <c r="M142" s="186"/>
      <c r="N142" s="187"/>
      <c r="O142" s="187"/>
      <c r="P142" s="187"/>
      <c r="Q142" s="187"/>
      <c r="R142" s="187"/>
      <c r="S142" s="187"/>
      <c r="T142" s="188"/>
      <c r="AT142" s="182" t="s">
        <v>145</v>
      </c>
      <c r="AU142" s="182" t="s">
        <v>85</v>
      </c>
      <c r="AV142" s="14" t="s">
        <v>85</v>
      </c>
      <c r="AW142" s="14" t="s">
        <v>31</v>
      </c>
      <c r="AX142" s="14" t="s">
        <v>75</v>
      </c>
      <c r="AY142" s="182" t="s">
        <v>137</v>
      </c>
    </row>
    <row r="143" spans="1:65" s="14" customFormat="1">
      <c r="B143" s="181"/>
      <c r="D143" s="174" t="s">
        <v>145</v>
      </c>
      <c r="E143" s="182" t="s">
        <v>1</v>
      </c>
      <c r="F143" s="183" t="s">
        <v>162</v>
      </c>
      <c r="H143" s="184">
        <v>1.1879999999999999</v>
      </c>
      <c r="I143" s="185"/>
      <c r="L143" s="181"/>
      <c r="M143" s="186"/>
      <c r="N143" s="187"/>
      <c r="O143" s="187"/>
      <c r="P143" s="187"/>
      <c r="Q143" s="187"/>
      <c r="R143" s="187"/>
      <c r="S143" s="187"/>
      <c r="T143" s="188"/>
      <c r="AT143" s="182" t="s">
        <v>145</v>
      </c>
      <c r="AU143" s="182" t="s">
        <v>85</v>
      </c>
      <c r="AV143" s="14" t="s">
        <v>85</v>
      </c>
      <c r="AW143" s="14" t="s">
        <v>31</v>
      </c>
      <c r="AX143" s="14" t="s">
        <v>75</v>
      </c>
      <c r="AY143" s="182" t="s">
        <v>137</v>
      </c>
    </row>
    <row r="144" spans="1:65" s="15" customFormat="1">
      <c r="B144" s="189"/>
      <c r="D144" s="174" t="s">
        <v>145</v>
      </c>
      <c r="E144" s="190" t="s">
        <v>94</v>
      </c>
      <c r="F144" s="191" t="s">
        <v>148</v>
      </c>
      <c r="H144" s="192">
        <v>2.8079999999999998</v>
      </c>
      <c r="I144" s="193"/>
      <c r="L144" s="189"/>
      <c r="M144" s="194"/>
      <c r="N144" s="195"/>
      <c r="O144" s="195"/>
      <c r="P144" s="195"/>
      <c r="Q144" s="195"/>
      <c r="R144" s="195"/>
      <c r="S144" s="195"/>
      <c r="T144" s="196"/>
      <c r="AT144" s="190" t="s">
        <v>145</v>
      </c>
      <c r="AU144" s="190" t="s">
        <v>85</v>
      </c>
      <c r="AV144" s="15" t="s">
        <v>143</v>
      </c>
      <c r="AW144" s="15" t="s">
        <v>31</v>
      </c>
      <c r="AX144" s="15" t="s">
        <v>81</v>
      </c>
      <c r="AY144" s="190" t="s">
        <v>137</v>
      </c>
    </row>
    <row r="145" spans="1:65" s="2" customFormat="1" ht="36" customHeight="1">
      <c r="A145" s="32"/>
      <c r="B145" s="158"/>
      <c r="C145" s="159" t="s">
        <v>163</v>
      </c>
      <c r="D145" s="159" t="s">
        <v>139</v>
      </c>
      <c r="E145" s="160" t="s">
        <v>164</v>
      </c>
      <c r="F145" s="161" t="s">
        <v>165</v>
      </c>
      <c r="G145" s="162" t="s">
        <v>142</v>
      </c>
      <c r="H145" s="163">
        <v>2.8079999999999998</v>
      </c>
      <c r="I145" s="164"/>
      <c r="J145" s="165">
        <f>ROUND(I145*H145,2)</f>
        <v>0</v>
      </c>
      <c r="K145" s="166"/>
      <c r="L145" s="33"/>
      <c r="M145" s="167" t="s">
        <v>1</v>
      </c>
      <c r="N145" s="168" t="s">
        <v>41</v>
      </c>
      <c r="O145" s="58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1" t="s">
        <v>143</v>
      </c>
      <c r="AT145" s="171" t="s">
        <v>139</v>
      </c>
      <c r="AU145" s="171" t="s">
        <v>85</v>
      </c>
      <c r="AY145" s="17" t="s">
        <v>137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7" t="s">
        <v>85</v>
      </c>
      <c r="BK145" s="172">
        <f>ROUND(I145*H145,2)</f>
        <v>0</v>
      </c>
      <c r="BL145" s="17" t="s">
        <v>143</v>
      </c>
      <c r="BM145" s="171" t="s">
        <v>166</v>
      </c>
    </row>
    <row r="146" spans="1:65" s="14" customFormat="1">
      <c r="B146" s="181"/>
      <c r="D146" s="174" t="s">
        <v>145</v>
      </c>
      <c r="E146" s="182" t="s">
        <v>1</v>
      </c>
      <c r="F146" s="183" t="s">
        <v>94</v>
      </c>
      <c r="H146" s="184">
        <v>2.8079999999999998</v>
      </c>
      <c r="I146" s="185"/>
      <c r="L146" s="181"/>
      <c r="M146" s="186"/>
      <c r="N146" s="187"/>
      <c r="O146" s="187"/>
      <c r="P146" s="187"/>
      <c r="Q146" s="187"/>
      <c r="R146" s="187"/>
      <c r="S146" s="187"/>
      <c r="T146" s="188"/>
      <c r="AT146" s="182" t="s">
        <v>145</v>
      </c>
      <c r="AU146" s="182" t="s">
        <v>85</v>
      </c>
      <c r="AV146" s="14" t="s">
        <v>85</v>
      </c>
      <c r="AW146" s="14" t="s">
        <v>31</v>
      </c>
      <c r="AX146" s="14" t="s">
        <v>81</v>
      </c>
      <c r="AY146" s="182" t="s">
        <v>137</v>
      </c>
    </row>
    <row r="147" spans="1:65" s="2" customFormat="1" ht="24" customHeight="1">
      <c r="A147" s="32"/>
      <c r="B147" s="158"/>
      <c r="C147" s="159" t="s">
        <v>167</v>
      </c>
      <c r="D147" s="159" t="s">
        <v>139</v>
      </c>
      <c r="E147" s="160" t="s">
        <v>168</v>
      </c>
      <c r="F147" s="161" t="s">
        <v>169</v>
      </c>
      <c r="G147" s="162" t="s">
        <v>142</v>
      </c>
      <c r="H147" s="163">
        <v>2.7559999999999998</v>
      </c>
      <c r="I147" s="164"/>
      <c r="J147" s="165">
        <f>ROUND(I147*H147,2)</f>
        <v>0</v>
      </c>
      <c r="K147" s="166"/>
      <c r="L147" s="33"/>
      <c r="M147" s="167" t="s">
        <v>1</v>
      </c>
      <c r="N147" s="168" t="s">
        <v>41</v>
      </c>
      <c r="O147" s="58"/>
      <c r="P147" s="169">
        <f>O147*H147</f>
        <v>0</v>
      </c>
      <c r="Q147" s="169">
        <v>0</v>
      </c>
      <c r="R147" s="169">
        <f>Q147*H147</f>
        <v>0</v>
      </c>
      <c r="S147" s="169">
        <v>0</v>
      </c>
      <c r="T147" s="170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1" t="s">
        <v>143</v>
      </c>
      <c r="AT147" s="171" t="s">
        <v>139</v>
      </c>
      <c r="AU147" s="171" t="s">
        <v>85</v>
      </c>
      <c r="AY147" s="17" t="s">
        <v>137</v>
      </c>
      <c r="BE147" s="172">
        <f>IF(N147="základná",J147,0)</f>
        <v>0</v>
      </c>
      <c r="BF147" s="172">
        <f>IF(N147="znížená",J147,0)</f>
        <v>0</v>
      </c>
      <c r="BG147" s="172">
        <f>IF(N147="zákl. prenesená",J147,0)</f>
        <v>0</v>
      </c>
      <c r="BH147" s="172">
        <f>IF(N147="zníž. prenesená",J147,0)</f>
        <v>0</v>
      </c>
      <c r="BI147" s="172">
        <f>IF(N147="nulová",J147,0)</f>
        <v>0</v>
      </c>
      <c r="BJ147" s="17" t="s">
        <v>85</v>
      </c>
      <c r="BK147" s="172">
        <f>ROUND(I147*H147,2)</f>
        <v>0</v>
      </c>
      <c r="BL147" s="17" t="s">
        <v>143</v>
      </c>
      <c r="BM147" s="171" t="s">
        <v>170</v>
      </c>
    </row>
    <row r="148" spans="1:65" s="14" customFormat="1">
      <c r="B148" s="181"/>
      <c r="D148" s="174" t="s">
        <v>145</v>
      </c>
      <c r="E148" s="182" t="s">
        <v>1</v>
      </c>
      <c r="F148" s="183" t="s">
        <v>171</v>
      </c>
      <c r="H148" s="184">
        <v>2.7559999999999998</v>
      </c>
      <c r="I148" s="185"/>
      <c r="L148" s="181"/>
      <c r="M148" s="186"/>
      <c r="N148" s="187"/>
      <c r="O148" s="187"/>
      <c r="P148" s="187"/>
      <c r="Q148" s="187"/>
      <c r="R148" s="187"/>
      <c r="S148" s="187"/>
      <c r="T148" s="188"/>
      <c r="AT148" s="182" t="s">
        <v>145</v>
      </c>
      <c r="AU148" s="182" t="s">
        <v>85</v>
      </c>
      <c r="AV148" s="14" t="s">
        <v>85</v>
      </c>
      <c r="AW148" s="14" t="s">
        <v>31</v>
      </c>
      <c r="AX148" s="14" t="s">
        <v>81</v>
      </c>
      <c r="AY148" s="182" t="s">
        <v>137</v>
      </c>
    </row>
    <row r="149" spans="1:65" s="2" customFormat="1" ht="24" customHeight="1">
      <c r="A149" s="32"/>
      <c r="B149" s="158"/>
      <c r="C149" s="159" t="s">
        <v>172</v>
      </c>
      <c r="D149" s="159" t="s">
        <v>139</v>
      </c>
      <c r="E149" s="160" t="s">
        <v>173</v>
      </c>
      <c r="F149" s="161" t="s">
        <v>174</v>
      </c>
      <c r="G149" s="162" t="s">
        <v>142</v>
      </c>
      <c r="H149" s="163">
        <v>5.51</v>
      </c>
      <c r="I149" s="164"/>
      <c r="J149" s="165">
        <f>ROUND(I149*H149,2)</f>
        <v>0</v>
      </c>
      <c r="K149" s="166"/>
      <c r="L149" s="33"/>
      <c r="M149" s="167" t="s">
        <v>1</v>
      </c>
      <c r="N149" s="168" t="s">
        <v>41</v>
      </c>
      <c r="O149" s="58"/>
      <c r="P149" s="169">
        <f>O149*H149</f>
        <v>0</v>
      </c>
      <c r="Q149" s="169">
        <v>0</v>
      </c>
      <c r="R149" s="169">
        <f>Q149*H149</f>
        <v>0</v>
      </c>
      <c r="S149" s="169">
        <v>0</v>
      </c>
      <c r="T149" s="170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1" t="s">
        <v>143</v>
      </c>
      <c r="AT149" s="171" t="s">
        <v>139</v>
      </c>
      <c r="AU149" s="171" t="s">
        <v>85</v>
      </c>
      <c r="AY149" s="17" t="s">
        <v>137</v>
      </c>
      <c r="BE149" s="172">
        <f>IF(N149="základná",J149,0)</f>
        <v>0</v>
      </c>
      <c r="BF149" s="172">
        <f>IF(N149="znížená",J149,0)</f>
        <v>0</v>
      </c>
      <c r="BG149" s="172">
        <f>IF(N149="zákl. prenesená",J149,0)</f>
        <v>0</v>
      </c>
      <c r="BH149" s="172">
        <f>IF(N149="zníž. prenesená",J149,0)</f>
        <v>0</v>
      </c>
      <c r="BI149" s="172">
        <f>IF(N149="nulová",J149,0)</f>
        <v>0</v>
      </c>
      <c r="BJ149" s="17" t="s">
        <v>85</v>
      </c>
      <c r="BK149" s="172">
        <f>ROUND(I149*H149,2)</f>
        <v>0</v>
      </c>
      <c r="BL149" s="17" t="s">
        <v>143</v>
      </c>
      <c r="BM149" s="171" t="s">
        <v>175</v>
      </c>
    </row>
    <row r="150" spans="1:65" s="14" customFormat="1">
      <c r="B150" s="181"/>
      <c r="D150" s="174" t="s">
        <v>145</v>
      </c>
      <c r="E150" s="182" t="s">
        <v>1</v>
      </c>
      <c r="F150" s="183" t="s">
        <v>176</v>
      </c>
      <c r="H150" s="184">
        <v>5.51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2" t="s">
        <v>145</v>
      </c>
      <c r="AU150" s="182" t="s">
        <v>85</v>
      </c>
      <c r="AV150" s="14" t="s">
        <v>85</v>
      </c>
      <c r="AW150" s="14" t="s">
        <v>31</v>
      </c>
      <c r="AX150" s="14" t="s">
        <v>81</v>
      </c>
      <c r="AY150" s="182" t="s">
        <v>137</v>
      </c>
    </row>
    <row r="151" spans="1:65" s="2" customFormat="1" ht="36" customHeight="1">
      <c r="A151" s="32"/>
      <c r="B151" s="158"/>
      <c r="C151" s="159" t="s">
        <v>177</v>
      </c>
      <c r="D151" s="159" t="s">
        <v>139</v>
      </c>
      <c r="E151" s="160" t="s">
        <v>178</v>
      </c>
      <c r="F151" s="161" t="s">
        <v>179</v>
      </c>
      <c r="G151" s="162" t="s">
        <v>142</v>
      </c>
      <c r="H151" s="163">
        <v>11.02</v>
      </c>
      <c r="I151" s="164"/>
      <c r="J151" s="165">
        <f>ROUND(I151*H151,2)</f>
        <v>0</v>
      </c>
      <c r="K151" s="166"/>
      <c r="L151" s="33"/>
      <c r="M151" s="167" t="s">
        <v>1</v>
      </c>
      <c r="N151" s="168" t="s">
        <v>41</v>
      </c>
      <c r="O151" s="58"/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1" t="s">
        <v>143</v>
      </c>
      <c r="AT151" s="171" t="s">
        <v>139</v>
      </c>
      <c r="AU151" s="171" t="s">
        <v>85</v>
      </c>
      <c r="AY151" s="17" t="s">
        <v>137</v>
      </c>
      <c r="BE151" s="172">
        <f>IF(N151="základná",J151,0)</f>
        <v>0</v>
      </c>
      <c r="BF151" s="172">
        <f>IF(N151="znížená",J151,0)</f>
        <v>0</v>
      </c>
      <c r="BG151" s="172">
        <f>IF(N151="zákl. prenesená",J151,0)</f>
        <v>0</v>
      </c>
      <c r="BH151" s="172">
        <f>IF(N151="zníž. prenesená",J151,0)</f>
        <v>0</v>
      </c>
      <c r="BI151" s="172">
        <f>IF(N151="nulová",J151,0)</f>
        <v>0</v>
      </c>
      <c r="BJ151" s="17" t="s">
        <v>85</v>
      </c>
      <c r="BK151" s="172">
        <f>ROUND(I151*H151,2)</f>
        <v>0</v>
      </c>
      <c r="BL151" s="17" t="s">
        <v>143</v>
      </c>
      <c r="BM151" s="171" t="s">
        <v>180</v>
      </c>
    </row>
    <row r="152" spans="1:65" s="13" customFormat="1" ht="20.399999999999999">
      <c r="B152" s="173"/>
      <c r="D152" s="174" t="s">
        <v>145</v>
      </c>
      <c r="E152" s="175" t="s">
        <v>1</v>
      </c>
      <c r="F152" s="176" t="s">
        <v>181</v>
      </c>
      <c r="H152" s="175" t="s">
        <v>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5" t="s">
        <v>145</v>
      </c>
      <c r="AU152" s="175" t="s">
        <v>85</v>
      </c>
      <c r="AV152" s="13" t="s">
        <v>81</v>
      </c>
      <c r="AW152" s="13" t="s">
        <v>31</v>
      </c>
      <c r="AX152" s="13" t="s">
        <v>75</v>
      </c>
      <c r="AY152" s="175" t="s">
        <v>137</v>
      </c>
    </row>
    <row r="153" spans="1:65" s="14" customFormat="1">
      <c r="B153" s="181"/>
      <c r="D153" s="174" t="s">
        <v>145</v>
      </c>
      <c r="E153" s="182" t="s">
        <v>1</v>
      </c>
      <c r="F153" s="183" t="s">
        <v>182</v>
      </c>
      <c r="H153" s="184">
        <v>11.02</v>
      </c>
      <c r="I153" s="185"/>
      <c r="L153" s="181"/>
      <c r="M153" s="186"/>
      <c r="N153" s="187"/>
      <c r="O153" s="187"/>
      <c r="P153" s="187"/>
      <c r="Q153" s="187"/>
      <c r="R153" s="187"/>
      <c r="S153" s="187"/>
      <c r="T153" s="188"/>
      <c r="AT153" s="182" t="s">
        <v>145</v>
      </c>
      <c r="AU153" s="182" t="s">
        <v>85</v>
      </c>
      <c r="AV153" s="14" t="s">
        <v>85</v>
      </c>
      <c r="AW153" s="14" t="s">
        <v>31</v>
      </c>
      <c r="AX153" s="14" t="s">
        <v>81</v>
      </c>
      <c r="AY153" s="182" t="s">
        <v>137</v>
      </c>
    </row>
    <row r="154" spans="1:65" s="2" customFormat="1" ht="24" customHeight="1">
      <c r="A154" s="32"/>
      <c r="B154" s="158"/>
      <c r="C154" s="159" t="s">
        <v>183</v>
      </c>
      <c r="D154" s="159" t="s">
        <v>139</v>
      </c>
      <c r="E154" s="160" t="s">
        <v>184</v>
      </c>
      <c r="F154" s="161" t="s">
        <v>185</v>
      </c>
      <c r="G154" s="162" t="s">
        <v>142</v>
      </c>
      <c r="H154" s="163">
        <v>1.3779999999999999</v>
      </c>
      <c r="I154" s="164"/>
      <c r="J154" s="165">
        <f>ROUND(I154*H154,2)</f>
        <v>0</v>
      </c>
      <c r="K154" s="166"/>
      <c r="L154" s="33"/>
      <c r="M154" s="167" t="s">
        <v>1</v>
      </c>
      <c r="N154" s="168" t="s">
        <v>41</v>
      </c>
      <c r="O154" s="58"/>
      <c r="P154" s="169">
        <f>O154*H154</f>
        <v>0</v>
      </c>
      <c r="Q154" s="169">
        <v>0</v>
      </c>
      <c r="R154" s="169">
        <f>Q154*H154</f>
        <v>0</v>
      </c>
      <c r="S154" s="169">
        <v>0</v>
      </c>
      <c r="T154" s="170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1" t="s">
        <v>143</v>
      </c>
      <c r="AT154" s="171" t="s">
        <v>139</v>
      </c>
      <c r="AU154" s="171" t="s">
        <v>85</v>
      </c>
      <c r="AY154" s="17" t="s">
        <v>137</v>
      </c>
      <c r="BE154" s="172">
        <f>IF(N154="základná",J154,0)</f>
        <v>0</v>
      </c>
      <c r="BF154" s="172">
        <f>IF(N154="znížená",J154,0)</f>
        <v>0</v>
      </c>
      <c r="BG154" s="172">
        <f>IF(N154="zákl. prenesená",J154,0)</f>
        <v>0</v>
      </c>
      <c r="BH154" s="172">
        <f>IF(N154="zníž. prenesená",J154,0)</f>
        <v>0</v>
      </c>
      <c r="BI154" s="172">
        <f>IF(N154="nulová",J154,0)</f>
        <v>0</v>
      </c>
      <c r="BJ154" s="17" t="s">
        <v>85</v>
      </c>
      <c r="BK154" s="172">
        <f>ROUND(I154*H154,2)</f>
        <v>0</v>
      </c>
      <c r="BL154" s="17" t="s">
        <v>143</v>
      </c>
      <c r="BM154" s="171" t="s">
        <v>186</v>
      </c>
    </row>
    <row r="155" spans="1:65" s="14" customFormat="1">
      <c r="B155" s="181"/>
      <c r="D155" s="174" t="s">
        <v>145</v>
      </c>
      <c r="E155" s="182" t="s">
        <v>1</v>
      </c>
      <c r="F155" s="183" t="s">
        <v>101</v>
      </c>
      <c r="H155" s="184">
        <v>1.3779999999999999</v>
      </c>
      <c r="I155" s="185"/>
      <c r="L155" s="181"/>
      <c r="M155" s="186"/>
      <c r="N155" s="187"/>
      <c r="O155" s="187"/>
      <c r="P155" s="187"/>
      <c r="Q155" s="187"/>
      <c r="R155" s="187"/>
      <c r="S155" s="187"/>
      <c r="T155" s="188"/>
      <c r="AT155" s="182" t="s">
        <v>145</v>
      </c>
      <c r="AU155" s="182" t="s">
        <v>85</v>
      </c>
      <c r="AV155" s="14" t="s">
        <v>85</v>
      </c>
      <c r="AW155" s="14" t="s">
        <v>31</v>
      </c>
      <c r="AX155" s="14" t="s">
        <v>81</v>
      </c>
      <c r="AY155" s="182" t="s">
        <v>137</v>
      </c>
    </row>
    <row r="156" spans="1:65" s="2" customFormat="1" ht="16.5" customHeight="1">
      <c r="A156" s="32"/>
      <c r="B156" s="158"/>
      <c r="C156" s="159" t="s">
        <v>187</v>
      </c>
      <c r="D156" s="159" t="s">
        <v>139</v>
      </c>
      <c r="E156" s="160" t="s">
        <v>188</v>
      </c>
      <c r="F156" s="161" t="s">
        <v>189</v>
      </c>
      <c r="G156" s="162" t="s">
        <v>142</v>
      </c>
      <c r="H156" s="163">
        <v>1.3779999999999999</v>
      </c>
      <c r="I156" s="164"/>
      <c r="J156" s="165">
        <f>ROUND(I156*H156,2)</f>
        <v>0</v>
      </c>
      <c r="K156" s="166"/>
      <c r="L156" s="33"/>
      <c r="M156" s="167" t="s">
        <v>1</v>
      </c>
      <c r="N156" s="168" t="s">
        <v>41</v>
      </c>
      <c r="O156" s="58"/>
      <c r="P156" s="169">
        <f>O156*H156</f>
        <v>0</v>
      </c>
      <c r="Q156" s="169">
        <v>0</v>
      </c>
      <c r="R156" s="169">
        <f>Q156*H156</f>
        <v>0</v>
      </c>
      <c r="S156" s="169">
        <v>0</v>
      </c>
      <c r="T156" s="170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1" t="s">
        <v>143</v>
      </c>
      <c r="AT156" s="171" t="s">
        <v>139</v>
      </c>
      <c r="AU156" s="171" t="s">
        <v>85</v>
      </c>
      <c r="AY156" s="17" t="s">
        <v>137</v>
      </c>
      <c r="BE156" s="172">
        <f>IF(N156="základná",J156,0)</f>
        <v>0</v>
      </c>
      <c r="BF156" s="172">
        <f>IF(N156="znížená",J156,0)</f>
        <v>0</v>
      </c>
      <c r="BG156" s="172">
        <f>IF(N156="zákl. prenesená",J156,0)</f>
        <v>0</v>
      </c>
      <c r="BH156" s="172">
        <f>IF(N156="zníž. prenesená",J156,0)</f>
        <v>0</v>
      </c>
      <c r="BI156" s="172">
        <f>IF(N156="nulová",J156,0)</f>
        <v>0</v>
      </c>
      <c r="BJ156" s="17" t="s">
        <v>85</v>
      </c>
      <c r="BK156" s="172">
        <f>ROUND(I156*H156,2)</f>
        <v>0</v>
      </c>
      <c r="BL156" s="17" t="s">
        <v>143</v>
      </c>
      <c r="BM156" s="171" t="s">
        <v>190</v>
      </c>
    </row>
    <row r="157" spans="1:65" s="14" customFormat="1">
      <c r="B157" s="181"/>
      <c r="D157" s="174" t="s">
        <v>145</v>
      </c>
      <c r="E157" s="182" t="s">
        <v>1</v>
      </c>
      <c r="F157" s="183" t="s">
        <v>101</v>
      </c>
      <c r="H157" s="184">
        <v>1.3779999999999999</v>
      </c>
      <c r="I157" s="185"/>
      <c r="L157" s="181"/>
      <c r="M157" s="186"/>
      <c r="N157" s="187"/>
      <c r="O157" s="187"/>
      <c r="P157" s="187"/>
      <c r="Q157" s="187"/>
      <c r="R157" s="187"/>
      <c r="S157" s="187"/>
      <c r="T157" s="188"/>
      <c r="AT157" s="182" t="s">
        <v>145</v>
      </c>
      <c r="AU157" s="182" t="s">
        <v>85</v>
      </c>
      <c r="AV157" s="14" t="s">
        <v>85</v>
      </c>
      <c r="AW157" s="14" t="s">
        <v>31</v>
      </c>
      <c r="AX157" s="14" t="s">
        <v>81</v>
      </c>
      <c r="AY157" s="182" t="s">
        <v>137</v>
      </c>
    </row>
    <row r="158" spans="1:65" s="2" customFormat="1" ht="24" customHeight="1">
      <c r="A158" s="32"/>
      <c r="B158" s="158"/>
      <c r="C158" s="159" t="s">
        <v>191</v>
      </c>
      <c r="D158" s="159" t="s">
        <v>139</v>
      </c>
      <c r="E158" s="160" t="s">
        <v>192</v>
      </c>
      <c r="F158" s="161" t="s">
        <v>193</v>
      </c>
      <c r="G158" s="162" t="s">
        <v>142</v>
      </c>
      <c r="H158" s="163">
        <v>5.51</v>
      </c>
      <c r="I158" s="164"/>
      <c r="J158" s="165">
        <f>ROUND(I158*H158,2)</f>
        <v>0</v>
      </c>
      <c r="K158" s="166"/>
      <c r="L158" s="33"/>
      <c r="M158" s="167" t="s">
        <v>1</v>
      </c>
      <c r="N158" s="168" t="s">
        <v>41</v>
      </c>
      <c r="O158" s="58"/>
      <c r="P158" s="169">
        <f>O158*H158</f>
        <v>0</v>
      </c>
      <c r="Q158" s="169">
        <v>0</v>
      </c>
      <c r="R158" s="169">
        <f>Q158*H158</f>
        <v>0</v>
      </c>
      <c r="S158" s="169">
        <v>0</v>
      </c>
      <c r="T158" s="170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1" t="s">
        <v>143</v>
      </c>
      <c r="AT158" s="171" t="s">
        <v>139</v>
      </c>
      <c r="AU158" s="171" t="s">
        <v>85</v>
      </c>
      <c r="AY158" s="17" t="s">
        <v>137</v>
      </c>
      <c r="BE158" s="172">
        <f>IF(N158="základná",J158,0)</f>
        <v>0</v>
      </c>
      <c r="BF158" s="172">
        <f>IF(N158="znížená",J158,0)</f>
        <v>0</v>
      </c>
      <c r="BG158" s="172">
        <f>IF(N158="zákl. prenesená",J158,0)</f>
        <v>0</v>
      </c>
      <c r="BH158" s="172">
        <f>IF(N158="zníž. prenesená",J158,0)</f>
        <v>0</v>
      </c>
      <c r="BI158" s="172">
        <f>IF(N158="nulová",J158,0)</f>
        <v>0</v>
      </c>
      <c r="BJ158" s="17" t="s">
        <v>85</v>
      </c>
      <c r="BK158" s="172">
        <f>ROUND(I158*H158,2)</f>
        <v>0</v>
      </c>
      <c r="BL158" s="17" t="s">
        <v>143</v>
      </c>
      <c r="BM158" s="171" t="s">
        <v>194</v>
      </c>
    </row>
    <row r="159" spans="1:65" s="14" customFormat="1">
      <c r="B159" s="181"/>
      <c r="D159" s="174" t="s">
        <v>145</v>
      </c>
      <c r="E159" s="182" t="s">
        <v>1</v>
      </c>
      <c r="F159" s="183" t="s">
        <v>176</v>
      </c>
      <c r="H159" s="184">
        <v>5.51</v>
      </c>
      <c r="I159" s="185"/>
      <c r="L159" s="181"/>
      <c r="M159" s="186"/>
      <c r="N159" s="187"/>
      <c r="O159" s="187"/>
      <c r="P159" s="187"/>
      <c r="Q159" s="187"/>
      <c r="R159" s="187"/>
      <c r="S159" s="187"/>
      <c r="T159" s="188"/>
      <c r="AT159" s="182" t="s">
        <v>145</v>
      </c>
      <c r="AU159" s="182" t="s">
        <v>85</v>
      </c>
      <c r="AV159" s="14" t="s">
        <v>85</v>
      </c>
      <c r="AW159" s="14" t="s">
        <v>31</v>
      </c>
      <c r="AX159" s="14" t="s">
        <v>81</v>
      </c>
      <c r="AY159" s="182" t="s">
        <v>137</v>
      </c>
    </row>
    <row r="160" spans="1:65" s="2" customFormat="1" ht="24" customHeight="1">
      <c r="A160" s="32"/>
      <c r="B160" s="158"/>
      <c r="C160" s="159" t="s">
        <v>195</v>
      </c>
      <c r="D160" s="159" t="s">
        <v>139</v>
      </c>
      <c r="E160" s="160" t="s">
        <v>196</v>
      </c>
      <c r="F160" s="161" t="s">
        <v>197</v>
      </c>
      <c r="G160" s="162" t="s">
        <v>142</v>
      </c>
      <c r="H160" s="163">
        <v>1.3779999999999999</v>
      </c>
      <c r="I160" s="164"/>
      <c r="J160" s="165">
        <f>ROUND(I160*H160,2)</f>
        <v>0</v>
      </c>
      <c r="K160" s="166"/>
      <c r="L160" s="33"/>
      <c r="M160" s="167" t="s">
        <v>1</v>
      </c>
      <c r="N160" s="168" t="s">
        <v>41</v>
      </c>
      <c r="O160" s="58"/>
      <c r="P160" s="169">
        <f>O160*H160</f>
        <v>0</v>
      </c>
      <c r="Q160" s="169">
        <v>0</v>
      </c>
      <c r="R160" s="169">
        <f>Q160*H160</f>
        <v>0</v>
      </c>
      <c r="S160" s="169">
        <v>0</v>
      </c>
      <c r="T160" s="170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1" t="s">
        <v>143</v>
      </c>
      <c r="AT160" s="171" t="s">
        <v>139</v>
      </c>
      <c r="AU160" s="171" t="s">
        <v>85</v>
      </c>
      <c r="AY160" s="17" t="s">
        <v>137</v>
      </c>
      <c r="BE160" s="172">
        <f>IF(N160="základná",J160,0)</f>
        <v>0</v>
      </c>
      <c r="BF160" s="172">
        <f>IF(N160="znížená",J160,0)</f>
        <v>0</v>
      </c>
      <c r="BG160" s="172">
        <f>IF(N160="zákl. prenesená",J160,0)</f>
        <v>0</v>
      </c>
      <c r="BH160" s="172">
        <f>IF(N160="zníž. prenesená",J160,0)</f>
        <v>0</v>
      </c>
      <c r="BI160" s="172">
        <f>IF(N160="nulová",J160,0)</f>
        <v>0</v>
      </c>
      <c r="BJ160" s="17" t="s">
        <v>85</v>
      </c>
      <c r="BK160" s="172">
        <f>ROUND(I160*H160,2)</f>
        <v>0</v>
      </c>
      <c r="BL160" s="17" t="s">
        <v>143</v>
      </c>
      <c r="BM160" s="171" t="s">
        <v>198</v>
      </c>
    </row>
    <row r="161" spans="1:65" s="13" customFormat="1">
      <c r="B161" s="173"/>
      <c r="D161" s="174" t="s">
        <v>145</v>
      </c>
      <c r="E161" s="175" t="s">
        <v>1</v>
      </c>
      <c r="F161" s="176" t="s">
        <v>199</v>
      </c>
      <c r="H161" s="175" t="s">
        <v>1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5" t="s">
        <v>145</v>
      </c>
      <c r="AU161" s="175" t="s">
        <v>85</v>
      </c>
      <c r="AV161" s="13" t="s">
        <v>81</v>
      </c>
      <c r="AW161" s="13" t="s">
        <v>31</v>
      </c>
      <c r="AX161" s="13" t="s">
        <v>75</v>
      </c>
      <c r="AY161" s="175" t="s">
        <v>137</v>
      </c>
    </row>
    <row r="162" spans="1:65" s="14" customFormat="1">
      <c r="B162" s="181"/>
      <c r="D162" s="174" t="s">
        <v>145</v>
      </c>
      <c r="E162" s="182" t="s">
        <v>1</v>
      </c>
      <c r="F162" s="183" t="s">
        <v>200</v>
      </c>
      <c r="H162" s="184">
        <v>1.3779999999999999</v>
      </c>
      <c r="I162" s="185"/>
      <c r="L162" s="181"/>
      <c r="M162" s="186"/>
      <c r="N162" s="187"/>
      <c r="O162" s="187"/>
      <c r="P162" s="187"/>
      <c r="Q162" s="187"/>
      <c r="R162" s="187"/>
      <c r="S162" s="187"/>
      <c r="T162" s="188"/>
      <c r="AT162" s="182" t="s">
        <v>145</v>
      </c>
      <c r="AU162" s="182" t="s">
        <v>85</v>
      </c>
      <c r="AV162" s="14" t="s">
        <v>85</v>
      </c>
      <c r="AW162" s="14" t="s">
        <v>31</v>
      </c>
      <c r="AX162" s="14" t="s">
        <v>75</v>
      </c>
      <c r="AY162" s="182" t="s">
        <v>137</v>
      </c>
    </row>
    <row r="163" spans="1:65" s="15" customFormat="1">
      <c r="B163" s="189"/>
      <c r="D163" s="174" t="s">
        <v>145</v>
      </c>
      <c r="E163" s="190" t="s">
        <v>101</v>
      </c>
      <c r="F163" s="191" t="s">
        <v>148</v>
      </c>
      <c r="H163" s="192">
        <v>1.3779999999999999</v>
      </c>
      <c r="I163" s="193"/>
      <c r="L163" s="189"/>
      <c r="M163" s="194"/>
      <c r="N163" s="195"/>
      <c r="O163" s="195"/>
      <c r="P163" s="195"/>
      <c r="Q163" s="195"/>
      <c r="R163" s="195"/>
      <c r="S163" s="195"/>
      <c r="T163" s="196"/>
      <c r="AT163" s="190" t="s">
        <v>145</v>
      </c>
      <c r="AU163" s="190" t="s">
        <v>85</v>
      </c>
      <c r="AV163" s="15" t="s">
        <v>143</v>
      </c>
      <c r="AW163" s="15" t="s">
        <v>31</v>
      </c>
      <c r="AX163" s="15" t="s">
        <v>81</v>
      </c>
      <c r="AY163" s="190" t="s">
        <v>137</v>
      </c>
    </row>
    <row r="164" spans="1:65" s="2" customFormat="1" ht="24" customHeight="1">
      <c r="A164" s="32"/>
      <c r="B164" s="158"/>
      <c r="C164" s="159" t="s">
        <v>201</v>
      </c>
      <c r="D164" s="159" t="s">
        <v>139</v>
      </c>
      <c r="E164" s="160" t="s">
        <v>202</v>
      </c>
      <c r="F164" s="161" t="s">
        <v>203</v>
      </c>
      <c r="G164" s="162" t="s">
        <v>204</v>
      </c>
      <c r="H164" s="163">
        <v>27.2</v>
      </c>
      <c r="I164" s="164"/>
      <c r="J164" s="165">
        <f>ROUND(I164*H164,2)</f>
        <v>0</v>
      </c>
      <c r="K164" s="166"/>
      <c r="L164" s="33"/>
      <c r="M164" s="167" t="s">
        <v>1</v>
      </c>
      <c r="N164" s="168" t="s">
        <v>41</v>
      </c>
      <c r="O164" s="58"/>
      <c r="P164" s="169">
        <f>O164*H164</f>
        <v>0</v>
      </c>
      <c r="Q164" s="169">
        <v>0</v>
      </c>
      <c r="R164" s="169">
        <f>Q164*H164</f>
        <v>0</v>
      </c>
      <c r="S164" s="169">
        <v>0</v>
      </c>
      <c r="T164" s="170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1" t="s">
        <v>143</v>
      </c>
      <c r="AT164" s="171" t="s">
        <v>139</v>
      </c>
      <c r="AU164" s="171" t="s">
        <v>85</v>
      </c>
      <c r="AY164" s="17" t="s">
        <v>137</v>
      </c>
      <c r="BE164" s="172">
        <f>IF(N164="základná",J164,0)</f>
        <v>0</v>
      </c>
      <c r="BF164" s="172">
        <f>IF(N164="znížená",J164,0)</f>
        <v>0</v>
      </c>
      <c r="BG164" s="172">
        <f>IF(N164="zákl. prenesená",J164,0)</f>
        <v>0</v>
      </c>
      <c r="BH164" s="172">
        <f>IF(N164="zníž. prenesená",J164,0)</f>
        <v>0</v>
      </c>
      <c r="BI164" s="172">
        <f>IF(N164="nulová",J164,0)</f>
        <v>0</v>
      </c>
      <c r="BJ164" s="17" t="s">
        <v>85</v>
      </c>
      <c r="BK164" s="172">
        <f>ROUND(I164*H164,2)</f>
        <v>0</v>
      </c>
      <c r="BL164" s="17" t="s">
        <v>143</v>
      </c>
      <c r="BM164" s="171" t="s">
        <v>205</v>
      </c>
    </row>
    <row r="165" spans="1:65" s="14" customFormat="1">
      <c r="B165" s="181"/>
      <c r="D165" s="174" t="s">
        <v>145</v>
      </c>
      <c r="E165" s="182" t="s">
        <v>1</v>
      </c>
      <c r="F165" s="183" t="s">
        <v>206</v>
      </c>
      <c r="H165" s="184">
        <v>27.2</v>
      </c>
      <c r="I165" s="185"/>
      <c r="L165" s="181"/>
      <c r="M165" s="186"/>
      <c r="N165" s="187"/>
      <c r="O165" s="187"/>
      <c r="P165" s="187"/>
      <c r="Q165" s="187"/>
      <c r="R165" s="187"/>
      <c r="S165" s="187"/>
      <c r="T165" s="188"/>
      <c r="AT165" s="182" t="s">
        <v>145</v>
      </c>
      <c r="AU165" s="182" t="s">
        <v>85</v>
      </c>
      <c r="AV165" s="14" t="s">
        <v>85</v>
      </c>
      <c r="AW165" s="14" t="s">
        <v>31</v>
      </c>
      <c r="AX165" s="14" t="s">
        <v>81</v>
      </c>
      <c r="AY165" s="182" t="s">
        <v>137</v>
      </c>
    </row>
    <row r="166" spans="1:65" s="12" customFormat="1" ht="22.95" customHeight="1">
      <c r="B166" s="145"/>
      <c r="D166" s="146" t="s">
        <v>74</v>
      </c>
      <c r="E166" s="156" t="s">
        <v>85</v>
      </c>
      <c r="F166" s="156" t="s">
        <v>207</v>
      </c>
      <c r="I166" s="148"/>
      <c r="J166" s="157">
        <f>BK166</f>
        <v>0</v>
      </c>
      <c r="L166" s="145"/>
      <c r="M166" s="150"/>
      <c r="N166" s="151"/>
      <c r="O166" s="151"/>
      <c r="P166" s="152">
        <f>SUM(P167:P178)</f>
        <v>0</v>
      </c>
      <c r="Q166" s="151"/>
      <c r="R166" s="152">
        <f>SUM(R167:R178)</f>
        <v>8.5037364499999999</v>
      </c>
      <c r="S166" s="151"/>
      <c r="T166" s="153">
        <f>SUM(T167:T178)</f>
        <v>0</v>
      </c>
      <c r="AR166" s="146" t="s">
        <v>81</v>
      </c>
      <c r="AT166" s="154" t="s">
        <v>74</v>
      </c>
      <c r="AU166" s="154" t="s">
        <v>81</v>
      </c>
      <c r="AY166" s="146" t="s">
        <v>137</v>
      </c>
      <c r="BK166" s="155">
        <f>SUM(BK167:BK178)</f>
        <v>0</v>
      </c>
    </row>
    <row r="167" spans="1:65" s="2" customFormat="1" ht="16.5" customHeight="1">
      <c r="A167" s="32"/>
      <c r="B167" s="158"/>
      <c r="C167" s="159" t="s">
        <v>208</v>
      </c>
      <c r="D167" s="159" t="s">
        <v>139</v>
      </c>
      <c r="E167" s="160" t="s">
        <v>209</v>
      </c>
      <c r="F167" s="161" t="s">
        <v>210</v>
      </c>
      <c r="G167" s="162" t="s">
        <v>142</v>
      </c>
      <c r="H167" s="163">
        <v>3.875</v>
      </c>
      <c r="I167" s="164"/>
      <c r="J167" s="165">
        <f>ROUND(I167*H167,2)</f>
        <v>0</v>
      </c>
      <c r="K167" s="166"/>
      <c r="L167" s="33"/>
      <c r="M167" s="167" t="s">
        <v>1</v>
      </c>
      <c r="N167" s="168" t="s">
        <v>41</v>
      </c>
      <c r="O167" s="58"/>
      <c r="P167" s="169">
        <f>O167*H167</f>
        <v>0</v>
      </c>
      <c r="Q167" s="169">
        <v>2.19407</v>
      </c>
      <c r="R167" s="169">
        <f>Q167*H167</f>
        <v>8.5020212500000003</v>
      </c>
      <c r="S167" s="169">
        <v>0</v>
      </c>
      <c r="T167" s="170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1" t="s">
        <v>143</v>
      </c>
      <c r="AT167" s="171" t="s">
        <v>139</v>
      </c>
      <c r="AU167" s="171" t="s">
        <v>85</v>
      </c>
      <c r="AY167" s="17" t="s">
        <v>137</v>
      </c>
      <c r="BE167" s="172">
        <f>IF(N167="základná",J167,0)</f>
        <v>0</v>
      </c>
      <c r="BF167" s="172">
        <f>IF(N167="znížená",J167,0)</f>
        <v>0</v>
      </c>
      <c r="BG167" s="172">
        <f>IF(N167="zákl. prenesená",J167,0)</f>
        <v>0</v>
      </c>
      <c r="BH167" s="172">
        <f>IF(N167="zníž. prenesená",J167,0)</f>
        <v>0</v>
      </c>
      <c r="BI167" s="172">
        <f>IF(N167="nulová",J167,0)</f>
        <v>0</v>
      </c>
      <c r="BJ167" s="17" t="s">
        <v>85</v>
      </c>
      <c r="BK167" s="172">
        <f>ROUND(I167*H167,2)</f>
        <v>0</v>
      </c>
      <c r="BL167" s="17" t="s">
        <v>143</v>
      </c>
      <c r="BM167" s="171" t="s">
        <v>211</v>
      </c>
    </row>
    <row r="168" spans="1:65" s="13" customFormat="1">
      <c r="B168" s="173"/>
      <c r="D168" s="174" t="s">
        <v>145</v>
      </c>
      <c r="E168" s="175" t="s">
        <v>1</v>
      </c>
      <c r="F168" s="176" t="s">
        <v>212</v>
      </c>
      <c r="H168" s="175" t="s">
        <v>1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5" t="s">
        <v>145</v>
      </c>
      <c r="AU168" s="175" t="s">
        <v>85</v>
      </c>
      <c r="AV168" s="13" t="s">
        <v>81</v>
      </c>
      <c r="AW168" s="13" t="s">
        <v>31</v>
      </c>
      <c r="AX168" s="13" t="s">
        <v>75</v>
      </c>
      <c r="AY168" s="175" t="s">
        <v>137</v>
      </c>
    </row>
    <row r="169" spans="1:65" s="14" customFormat="1">
      <c r="B169" s="181"/>
      <c r="D169" s="174" t="s">
        <v>145</v>
      </c>
      <c r="E169" s="182" t="s">
        <v>1</v>
      </c>
      <c r="F169" s="183" t="s">
        <v>213</v>
      </c>
      <c r="H169" s="184">
        <v>2.2360000000000002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145</v>
      </c>
      <c r="AU169" s="182" t="s">
        <v>85</v>
      </c>
      <c r="AV169" s="14" t="s">
        <v>85</v>
      </c>
      <c r="AW169" s="14" t="s">
        <v>31</v>
      </c>
      <c r="AX169" s="14" t="s">
        <v>75</v>
      </c>
      <c r="AY169" s="182" t="s">
        <v>137</v>
      </c>
    </row>
    <row r="170" spans="1:65" s="14" customFormat="1">
      <c r="B170" s="181"/>
      <c r="D170" s="174" t="s">
        <v>145</v>
      </c>
      <c r="E170" s="182" t="s">
        <v>1</v>
      </c>
      <c r="F170" s="183" t="s">
        <v>214</v>
      </c>
      <c r="H170" s="184">
        <v>1.639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2" t="s">
        <v>145</v>
      </c>
      <c r="AU170" s="182" t="s">
        <v>85</v>
      </c>
      <c r="AV170" s="14" t="s">
        <v>85</v>
      </c>
      <c r="AW170" s="14" t="s">
        <v>31</v>
      </c>
      <c r="AX170" s="14" t="s">
        <v>75</v>
      </c>
      <c r="AY170" s="182" t="s">
        <v>137</v>
      </c>
    </row>
    <row r="171" spans="1:65" s="15" customFormat="1">
      <c r="B171" s="189"/>
      <c r="D171" s="174" t="s">
        <v>145</v>
      </c>
      <c r="E171" s="190" t="s">
        <v>1</v>
      </c>
      <c r="F171" s="191" t="s">
        <v>148</v>
      </c>
      <c r="H171" s="192">
        <v>3.875</v>
      </c>
      <c r="I171" s="193"/>
      <c r="L171" s="189"/>
      <c r="M171" s="194"/>
      <c r="N171" s="195"/>
      <c r="O171" s="195"/>
      <c r="P171" s="195"/>
      <c r="Q171" s="195"/>
      <c r="R171" s="195"/>
      <c r="S171" s="195"/>
      <c r="T171" s="196"/>
      <c r="AT171" s="190" t="s">
        <v>145</v>
      </c>
      <c r="AU171" s="190" t="s">
        <v>85</v>
      </c>
      <c r="AV171" s="15" t="s">
        <v>143</v>
      </c>
      <c r="AW171" s="15" t="s">
        <v>31</v>
      </c>
      <c r="AX171" s="15" t="s">
        <v>81</v>
      </c>
      <c r="AY171" s="190" t="s">
        <v>137</v>
      </c>
    </row>
    <row r="172" spans="1:65" s="13" customFormat="1">
      <c r="B172" s="173"/>
      <c r="D172" s="174" t="s">
        <v>145</v>
      </c>
      <c r="E172" s="175" t="s">
        <v>1</v>
      </c>
      <c r="F172" s="176" t="s">
        <v>215</v>
      </c>
      <c r="H172" s="175" t="s">
        <v>1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5" t="s">
        <v>145</v>
      </c>
      <c r="AU172" s="175" t="s">
        <v>85</v>
      </c>
      <c r="AV172" s="13" t="s">
        <v>81</v>
      </c>
      <c r="AW172" s="13" t="s">
        <v>31</v>
      </c>
      <c r="AX172" s="13" t="s">
        <v>75</v>
      </c>
      <c r="AY172" s="175" t="s">
        <v>137</v>
      </c>
    </row>
    <row r="173" spans="1:65" s="2" customFormat="1" ht="16.5" customHeight="1">
      <c r="A173" s="32"/>
      <c r="B173" s="158"/>
      <c r="C173" s="159" t="s">
        <v>216</v>
      </c>
      <c r="D173" s="159" t="s">
        <v>139</v>
      </c>
      <c r="E173" s="160" t="s">
        <v>217</v>
      </c>
      <c r="F173" s="161" t="s">
        <v>218</v>
      </c>
      <c r="G173" s="162" t="s">
        <v>204</v>
      </c>
      <c r="H173" s="163">
        <v>2.56</v>
      </c>
      <c r="I173" s="164"/>
      <c r="J173" s="165">
        <f>ROUND(I173*H173,2)</f>
        <v>0</v>
      </c>
      <c r="K173" s="166"/>
      <c r="L173" s="33"/>
      <c r="M173" s="167" t="s">
        <v>1</v>
      </c>
      <c r="N173" s="168" t="s">
        <v>41</v>
      </c>
      <c r="O173" s="58"/>
      <c r="P173" s="169">
        <f>O173*H173</f>
        <v>0</v>
      </c>
      <c r="Q173" s="169">
        <v>6.7000000000000002E-4</v>
      </c>
      <c r="R173" s="169">
        <f>Q173*H173</f>
        <v>1.7152000000000001E-3</v>
      </c>
      <c r="S173" s="169">
        <v>0</v>
      </c>
      <c r="T173" s="170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1" t="s">
        <v>143</v>
      </c>
      <c r="AT173" s="171" t="s">
        <v>139</v>
      </c>
      <c r="AU173" s="171" t="s">
        <v>85</v>
      </c>
      <c r="AY173" s="17" t="s">
        <v>137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7" t="s">
        <v>85</v>
      </c>
      <c r="BK173" s="172">
        <f>ROUND(I173*H173,2)</f>
        <v>0</v>
      </c>
      <c r="BL173" s="17" t="s">
        <v>143</v>
      </c>
      <c r="BM173" s="171" t="s">
        <v>219</v>
      </c>
    </row>
    <row r="174" spans="1:65" s="13" customFormat="1">
      <c r="B174" s="173"/>
      <c r="D174" s="174" t="s">
        <v>145</v>
      </c>
      <c r="E174" s="175" t="s">
        <v>1</v>
      </c>
      <c r="F174" s="176" t="s">
        <v>220</v>
      </c>
      <c r="H174" s="175" t="s">
        <v>1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5" t="s">
        <v>145</v>
      </c>
      <c r="AU174" s="175" t="s">
        <v>85</v>
      </c>
      <c r="AV174" s="13" t="s">
        <v>81</v>
      </c>
      <c r="AW174" s="13" t="s">
        <v>31</v>
      </c>
      <c r="AX174" s="13" t="s">
        <v>75</v>
      </c>
      <c r="AY174" s="175" t="s">
        <v>137</v>
      </c>
    </row>
    <row r="175" spans="1:65" s="14" customFormat="1">
      <c r="B175" s="181"/>
      <c r="D175" s="174" t="s">
        <v>145</v>
      </c>
      <c r="E175" s="182" t="s">
        <v>1</v>
      </c>
      <c r="F175" s="183" t="s">
        <v>221</v>
      </c>
      <c r="H175" s="184">
        <v>1.1200000000000001</v>
      </c>
      <c r="I175" s="185"/>
      <c r="L175" s="181"/>
      <c r="M175" s="186"/>
      <c r="N175" s="187"/>
      <c r="O175" s="187"/>
      <c r="P175" s="187"/>
      <c r="Q175" s="187"/>
      <c r="R175" s="187"/>
      <c r="S175" s="187"/>
      <c r="T175" s="188"/>
      <c r="AT175" s="182" t="s">
        <v>145</v>
      </c>
      <c r="AU175" s="182" t="s">
        <v>85</v>
      </c>
      <c r="AV175" s="14" t="s">
        <v>85</v>
      </c>
      <c r="AW175" s="14" t="s">
        <v>31</v>
      </c>
      <c r="AX175" s="14" t="s">
        <v>75</v>
      </c>
      <c r="AY175" s="182" t="s">
        <v>137</v>
      </c>
    </row>
    <row r="176" spans="1:65" s="14" customFormat="1">
      <c r="B176" s="181"/>
      <c r="D176" s="174" t="s">
        <v>145</v>
      </c>
      <c r="E176" s="182" t="s">
        <v>1</v>
      </c>
      <c r="F176" s="183" t="s">
        <v>222</v>
      </c>
      <c r="H176" s="184">
        <v>1.44</v>
      </c>
      <c r="I176" s="185"/>
      <c r="L176" s="181"/>
      <c r="M176" s="186"/>
      <c r="N176" s="187"/>
      <c r="O176" s="187"/>
      <c r="P176" s="187"/>
      <c r="Q176" s="187"/>
      <c r="R176" s="187"/>
      <c r="S176" s="187"/>
      <c r="T176" s="188"/>
      <c r="AT176" s="182" t="s">
        <v>145</v>
      </c>
      <c r="AU176" s="182" t="s">
        <v>85</v>
      </c>
      <c r="AV176" s="14" t="s">
        <v>85</v>
      </c>
      <c r="AW176" s="14" t="s">
        <v>31</v>
      </c>
      <c r="AX176" s="14" t="s">
        <v>75</v>
      </c>
      <c r="AY176" s="182" t="s">
        <v>137</v>
      </c>
    </row>
    <row r="177" spans="1:65" s="15" customFormat="1">
      <c r="B177" s="189"/>
      <c r="D177" s="174" t="s">
        <v>145</v>
      </c>
      <c r="E177" s="190" t="s">
        <v>103</v>
      </c>
      <c r="F177" s="191" t="s">
        <v>148</v>
      </c>
      <c r="H177" s="192">
        <v>2.56</v>
      </c>
      <c r="I177" s="193"/>
      <c r="L177" s="189"/>
      <c r="M177" s="194"/>
      <c r="N177" s="195"/>
      <c r="O177" s="195"/>
      <c r="P177" s="195"/>
      <c r="Q177" s="195"/>
      <c r="R177" s="195"/>
      <c r="S177" s="195"/>
      <c r="T177" s="196"/>
      <c r="AT177" s="190" t="s">
        <v>145</v>
      </c>
      <c r="AU177" s="190" t="s">
        <v>85</v>
      </c>
      <c r="AV177" s="15" t="s">
        <v>143</v>
      </c>
      <c r="AW177" s="15" t="s">
        <v>31</v>
      </c>
      <c r="AX177" s="15" t="s">
        <v>81</v>
      </c>
      <c r="AY177" s="190" t="s">
        <v>137</v>
      </c>
    </row>
    <row r="178" spans="1:65" s="2" customFormat="1" ht="16.5" customHeight="1">
      <c r="A178" s="32"/>
      <c r="B178" s="158"/>
      <c r="C178" s="159" t="s">
        <v>223</v>
      </c>
      <c r="D178" s="159" t="s">
        <v>139</v>
      </c>
      <c r="E178" s="160" t="s">
        <v>224</v>
      </c>
      <c r="F178" s="161" t="s">
        <v>225</v>
      </c>
      <c r="G178" s="162" t="s">
        <v>204</v>
      </c>
      <c r="H178" s="163">
        <v>2.56</v>
      </c>
      <c r="I178" s="164"/>
      <c r="J178" s="165">
        <f>ROUND(I178*H178,2)</f>
        <v>0</v>
      </c>
      <c r="K178" s="166"/>
      <c r="L178" s="33"/>
      <c r="M178" s="167" t="s">
        <v>1</v>
      </c>
      <c r="N178" s="168" t="s">
        <v>41</v>
      </c>
      <c r="O178" s="58"/>
      <c r="P178" s="169">
        <f>O178*H178</f>
        <v>0</v>
      </c>
      <c r="Q178" s="169">
        <v>0</v>
      </c>
      <c r="R178" s="169">
        <f>Q178*H178</f>
        <v>0</v>
      </c>
      <c r="S178" s="169">
        <v>0</v>
      </c>
      <c r="T178" s="170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1" t="s">
        <v>143</v>
      </c>
      <c r="AT178" s="171" t="s">
        <v>139</v>
      </c>
      <c r="AU178" s="171" t="s">
        <v>85</v>
      </c>
      <c r="AY178" s="17" t="s">
        <v>137</v>
      </c>
      <c r="BE178" s="172">
        <f>IF(N178="základná",J178,0)</f>
        <v>0</v>
      </c>
      <c r="BF178" s="172">
        <f>IF(N178="znížená",J178,0)</f>
        <v>0</v>
      </c>
      <c r="BG178" s="172">
        <f>IF(N178="zákl. prenesená",J178,0)</f>
        <v>0</v>
      </c>
      <c r="BH178" s="172">
        <f>IF(N178="zníž. prenesená",J178,0)</f>
        <v>0</v>
      </c>
      <c r="BI178" s="172">
        <f>IF(N178="nulová",J178,0)</f>
        <v>0</v>
      </c>
      <c r="BJ178" s="17" t="s">
        <v>85</v>
      </c>
      <c r="BK178" s="172">
        <f>ROUND(I178*H178,2)</f>
        <v>0</v>
      </c>
      <c r="BL178" s="17" t="s">
        <v>143</v>
      </c>
      <c r="BM178" s="171" t="s">
        <v>226</v>
      </c>
    </row>
    <row r="179" spans="1:65" s="12" customFormat="1" ht="22.95" customHeight="1">
      <c r="B179" s="145"/>
      <c r="D179" s="146" t="s">
        <v>74</v>
      </c>
      <c r="E179" s="156" t="s">
        <v>163</v>
      </c>
      <c r="F179" s="156" t="s">
        <v>227</v>
      </c>
      <c r="I179" s="148"/>
      <c r="J179" s="157">
        <f>BK179</f>
        <v>0</v>
      </c>
      <c r="L179" s="145"/>
      <c r="M179" s="150"/>
      <c r="N179" s="151"/>
      <c r="O179" s="151"/>
      <c r="P179" s="152">
        <f>SUM(P180:P193)</f>
        <v>0</v>
      </c>
      <c r="Q179" s="151"/>
      <c r="R179" s="152">
        <f>SUM(R180:R193)</f>
        <v>22.458267999999997</v>
      </c>
      <c r="S179" s="151"/>
      <c r="T179" s="153">
        <f>SUM(T180:T193)</f>
        <v>0</v>
      </c>
      <c r="AR179" s="146" t="s">
        <v>81</v>
      </c>
      <c r="AT179" s="154" t="s">
        <v>74</v>
      </c>
      <c r="AU179" s="154" t="s">
        <v>81</v>
      </c>
      <c r="AY179" s="146" t="s">
        <v>137</v>
      </c>
      <c r="BK179" s="155">
        <f>SUM(BK180:BK193)</f>
        <v>0</v>
      </c>
    </row>
    <row r="180" spans="1:65" s="2" customFormat="1" ht="36" customHeight="1">
      <c r="A180" s="32"/>
      <c r="B180" s="158"/>
      <c r="C180" s="159" t="s">
        <v>228</v>
      </c>
      <c r="D180" s="159" t="s">
        <v>139</v>
      </c>
      <c r="E180" s="160" t="s">
        <v>229</v>
      </c>
      <c r="F180" s="161" t="s">
        <v>230</v>
      </c>
      <c r="G180" s="162" t="s">
        <v>204</v>
      </c>
      <c r="H180" s="163">
        <v>24.6</v>
      </c>
      <c r="I180" s="164"/>
      <c r="J180" s="165">
        <f>ROUND(I180*H180,2)</f>
        <v>0</v>
      </c>
      <c r="K180" s="166"/>
      <c r="L180" s="33"/>
      <c r="M180" s="167" t="s">
        <v>1</v>
      </c>
      <c r="N180" s="168" t="s">
        <v>41</v>
      </c>
      <c r="O180" s="58"/>
      <c r="P180" s="169">
        <f>O180*H180</f>
        <v>0</v>
      </c>
      <c r="Q180" s="169">
        <v>0.378</v>
      </c>
      <c r="R180" s="169">
        <f>Q180*H180</f>
        <v>9.2988</v>
      </c>
      <c r="S180" s="169">
        <v>0</v>
      </c>
      <c r="T180" s="170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1" t="s">
        <v>143</v>
      </c>
      <c r="AT180" s="171" t="s">
        <v>139</v>
      </c>
      <c r="AU180" s="171" t="s">
        <v>85</v>
      </c>
      <c r="AY180" s="17" t="s">
        <v>137</v>
      </c>
      <c r="BE180" s="172">
        <f>IF(N180="základná",J180,0)</f>
        <v>0</v>
      </c>
      <c r="BF180" s="172">
        <f>IF(N180="znížená",J180,0)</f>
        <v>0</v>
      </c>
      <c r="BG180" s="172">
        <f>IF(N180="zákl. prenesená",J180,0)</f>
        <v>0</v>
      </c>
      <c r="BH180" s="172">
        <f>IF(N180="zníž. prenesená",J180,0)</f>
        <v>0</v>
      </c>
      <c r="BI180" s="172">
        <f>IF(N180="nulová",J180,0)</f>
        <v>0</v>
      </c>
      <c r="BJ180" s="17" t="s">
        <v>85</v>
      </c>
      <c r="BK180" s="172">
        <f>ROUND(I180*H180,2)</f>
        <v>0</v>
      </c>
      <c r="BL180" s="17" t="s">
        <v>143</v>
      </c>
      <c r="BM180" s="171" t="s">
        <v>231</v>
      </c>
    </row>
    <row r="181" spans="1:65" s="13" customFormat="1">
      <c r="B181" s="173"/>
      <c r="D181" s="174" t="s">
        <v>145</v>
      </c>
      <c r="E181" s="175" t="s">
        <v>1</v>
      </c>
      <c r="F181" s="176" t="s">
        <v>232</v>
      </c>
      <c r="H181" s="175" t="s">
        <v>1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5" t="s">
        <v>145</v>
      </c>
      <c r="AU181" s="175" t="s">
        <v>85</v>
      </c>
      <c r="AV181" s="13" t="s">
        <v>81</v>
      </c>
      <c r="AW181" s="13" t="s">
        <v>31</v>
      </c>
      <c r="AX181" s="13" t="s">
        <v>75</v>
      </c>
      <c r="AY181" s="175" t="s">
        <v>137</v>
      </c>
    </row>
    <row r="182" spans="1:65" s="14" customFormat="1">
      <c r="B182" s="181"/>
      <c r="D182" s="174" t="s">
        <v>145</v>
      </c>
      <c r="E182" s="182" t="s">
        <v>1</v>
      </c>
      <c r="F182" s="183" t="s">
        <v>233</v>
      </c>
      <c r="H182" s="184">
        <v>24.6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2" t="s">
        <v>145</v>
      </c>
      <c r="AU182" s="182" t="s">
        <v>85</v>
      </c>
      <c r="AV182" s="14" t="s">
        <v>85</v>
      </c>
      <c r="AW182" s="14" t="s">
        <v>31</v>
      </c>
      <c r="AX182" s="14" t="s">
        <v>75</v>
      </c>
      <c r="AY182" s="182" t="s">
        <v>137</v>
      </c>
    </row>
    <row r="183" spans="1:65" s="15" customFormat="1">
      <c r="B183" s="189"/>
      <c r="D183" s="174" t="s">
        <v>145</v>
      </c>
      <c r="E183" s="190" t="s">
        <v>1</v>
      </c>
      <c r="F183" s="191" t="s">
        <v>148</v>
      </c>
      <c r="H183" s="192">
        <v>24.6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145</v>
      </c>
      <c r="AU183" s="190" t="s">
        <v>85</v>
      </c>
      <c r="AV183" s="15" t="s">
        <v>143</v>
      </c>
      <c r="AW183" s="15" t="s">
        <v>31</v>
      </c>
      <c r="AX183" s="15" t="s">
        <v>81</v>
      </c>
      <c r="AY183" s="190" t="s">
        <v>137</v>
      </c>
    </row>
    <row r="184" spans="1:65" s="2" customFormat="1" ht="36" customHeight="1">
      <c r="A184" s="32"/>
      <c r="B184" s="158"/>
      <c r="C184" s="159" t="s">
        <v>234</v>
      </c>
      <c r="D184" s="159" t="s">
        <v>139</v>
      </c>
      <c r="E184" s="160" t="s">
        <v>235</v>
      </c>
      <c r="F184" s="161" t="s">
        <v>236</v>
      </c>
      <c r="G184" s="162" t="s">
        <v>204</v>
      </c>
      <c r="H184" s="163">
        <v>20.96</v>
      </c>
      <c r="I184" s="164"/>
      <c r="J184" s="165">
        <f>ROUND(I184*H184,2)</f>
        <v>0</v>
      </c>
      <c r="K184" s="166"/>
      <c r="L184" s="33"/>
      <c r="M184" s="167" t="s">
        <v>1</v>
      </c>
      <c r="N184" s="168" t="s">
        <v>41</v>
      </c>
      <c r="O184" s="58"/>
      <c r="P184" s="169">
        <f>O184*H184</f>
        <v>0</v>
      </c>
      <c r="Q184" s="169">
        <v>0.29899999999999999</v>
      </c>
      <c r="R184" s="169">
        <f>Q184*H184</f>
        <v>6.2670399999999997</v>
      </c>
      <c r="S184" s="169">
        <v>0</v>
      </c>
      <c r="T184" s="170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1" t="s">
        <v>143</v>
      </c>
      <c r="AT184" s="171" t="s">
        <v>139</v>
      </c>
      <c r="AU184" s="171" t="s">
        <v>85</v>
      </c>
      <c r="AY184" s="17" t="s">
        <v>137</v>
      </c>
      <c r="BE184" s="172">
        <f>IF(N184="základná",J184,0)</f>
        <v>0</v>
      </c>
      <c r="BF184" s="172">
        <f>IF(N184="znížená",J184,0)</f>
        <v>0</v>
      </c>
      <c r="BG184" s="172">
        <f>IF(N184="zákl. prenesená",J184,0)</f>
        <v>0</v>
      </c>
      <c r="BH184" s="172">
        <f>IF(N184="zníž. prenesená",J184,0)</f>
        <v>0</v>
      </c>
      <c r="BI184" s="172">
        <f>IF(N184="nulová",J184,0)</f>
        <v>0</v>
      </c>
      <c r="BJ184" s="17" t="s">
        <v>85</v>
      </c>
      <c r="BK184" s="172">
        <f>ROUND(I184*H184,2)</f>
        <v>0</v>
      </c>
      <c r="BL184" s="17" t="s">
        <v>143</v>
      </c>
      <c r="BM184" s="171" t="s">
        <v>237</v>
      </c>
    </row>
    <row r="185" spans="1:65" s="13" customFormat="1">
      <c r="B185" s="173"/>
      <c r="D185" s="174" t="s">
        <v>145</v>
      </c>
      <c r="E185" s="175" t="s">
        <v>1</v>
      </c>
      <c r="F185" s="176" t="s">
        <v>238</v>
      </c>
      <c r="H185" s="175" t="s">
        <v>1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5" t="s">
        <v>145</v>
      </c>
      <c r="AU185" s="175" t="s">
        <v>85</v>
      </c>
      <c r="AV185" s="13" t="s">
        <v>81</v>
      </c>
      <c r="AW185" s="13" t="s">
        <v>31</v>
      </c>
      <c r="AX185" s="13" t="s">
        <v>75</v>
      </c>
      <c r="AY185" s="175" t="s">
        <v>137</v>
      </c>
    </row>
    <row r="186" spans="1:65" s="14" customFormat="1">
      <c r="B186" s="181"/>
      <c r="D186" s="174" t="s">
        <v>145</v>
      </c>
      <c r="E186" s="182" t="s">
        <v>1</v>
      </c>
      <c r="F186" s="183" t="s">
        <v>239</v>
      </c>
      <c r="H186" s="184">
        <v>20.96</v>
      </c>
      <c r="I186" s="185"/>
      <c r="L186" s="181"/>
      <c r="M186" s="186"/>
      <c r="N186" s="187"/>
      <c r="O186" s="187"/>
      <c r="P186" s="187"/>
      <c r="Q186" s="187"/>
      <c r="R186" s="187"/>
      <c r="S186" s="187"/>
      <c r="T186" s="188"/>
      <c r="AT186" s="182" t="s">
        <v>145</v>
      </c>
      <c r="AU186" s="182" t="s">
        <v>85</v>
      </c>
      <c r="AV186" s="14" t="s">
        <v>85</v>
      </c>
      <c r="AW186" s="14" t="s">
        <v>31</v>
      </c>
      <c r="AX186" s="14" t="s">
        <v>75</v>
      </c>
      <c r="AY186" s="182" t="s">
        <v>137</v>
      </c>
    </row>
    <row r="187" spans="1:65" s="15" customFormat="1">
      <c r="B187" s="189"/>
      <c r="D187" s="174" t="s">
        <v>145</v>
      </c>
      <c r="E187" s="190" t="s">
        <v>1</v>
      </c>
      <c r="F187" s="191" t="s">
        <v>148</v>
      </c>
      <c r="H187" s="192">
        <v>20.96</v>
      </c>
      <c r="I187" s="193"/>
      <c r="L187" s="189"/>
      <c r="M187" s="194"/>
      <c r="N187" s="195"/>
      <c r="O187" s="195"/>
      <c r="P187" s="195"/>
      <c r="Q187" s="195"/>
      <c r="R187" s="195"/>
      <c r="S187" s="195"/>
      <c r="T187" s="196"/>
      <c r="AT187" s="190" t="s">
        <v>145</v>
      </c>
      <c r="AU187" s="190" t="s">
        <v>85</v>
      </c>
      <c r="AV187" s="15" t="s">
        <v>143</v>
      </c>
      <c r="AW187" s="15" t="s">
        <v>31</v>
      </c>
      <c r="AX187" s="15" t="s">
        <v>81</v>
      </c>
      <c r="AY187" s="190" t="s">
        <v>137</v>
      </c>
    </row>
    <row r="188" spans="1:65" s="2" customFormat="1" ht="36" customHeight="1">
      <c r="A188" s="32"/>
      <c r="B188" s="158"/>
      <c r="C188" s="159" t="s">
        <v>240</v>
      </c>
      <c r="D188" s="159" t="s">
        <v>139</v>
      </c>
      <c r="E188" s="160" t="s">
        <v>241</v>
      </c>
      <c r="F188" s="161" t="s">
        <v>242</v>
      </c>
      <c r="G188" s="162" t="s">
        <v>204</v>
      </c>
      <c r="H188" s="163">
        <v>24.6</v>
      </c>
      <c r="I188" s="164"/>
      <c r="J188" s="165">
        <f>ROUND(I188*H188,2)</f>
        <v>0</v>
      </c>
      <c r="K188" s="166"/>
      <c r="L188" s="33"/>
      <c r="M188" s="167" t="s">
        <v>1</v>
      </c>
      <c r="N188" s="168" t="s">
        <v>41</v>
      </c>
      <c r="O188" s="58"/>
      <c r="P188" s="169">
        <f>O188*H188</f>
        <v>0</v>
      </c>
      <c r="Q188" s="169">
        <v>9.2499999999999999E-2</v>
      </c>
      <c r="R188" s="169">
        <f>Q188*H188</f>
        <v>2.2755000000000001</v>
      </c>
      <c r="S188" s="169">
        <v>0</v>
      </c>
      <c r="T188" s="170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1" t="s">
        <v>143</v>
      </c>
      <c r="AT188" s="171" t="s">
        <v>139</v>
      </c>
      <c r="AU188" s="171" t="s">
        <v>85</v>
      </c>
      <c r="AY188" s="17" t="s">
        <v>137</v>
      </c>
      <c r="BE188" s="172">
        <f>IF(N188="základná",J188,0)</f>
        <v>0</v>
      </c>
      <c r="BF188" s="172">
        <f>IF(N188="znížená",J188,0)</f>
        <v>0</v>
      </c>
      <c r="BG188" s="172">
        <f>IF(N188="zákl. prenesená",J188,0)</f>
        <v>0</v>
      </c>
      <c r="BH188" s="172">
        <f>IF(N188="zníž. prenesená",J188,0)</f>
        <v>0</v>
      </c>
      <c r="BI188" s="172">
        <f>IF(N188="nulová",J188,0)</f>
        <v>0</v>
      </c>
      <c r="BJ188" s="17" t="s">
        <v>85</v>
      </c>
      <c r="BK188" s="172">
        <f>ROUND(I188*H188,2)</f>
        <v>0</v>
      </c>
      <c r="BL188" s="17" t="s">
        <v>143</v>
      </c>
      <c r="BM188" s="171" t="s">
        <v>243</v>
      </c>
    </row>
    <row r="189" spans="1:65" s="13" customFormat="1">
      <c r="B189" s="173"/>
      <c r="D189" s="174" t="s">
        <v>145</v>
      </c>
      <c r="E189" s="175" t="s">
        <v>1</v>
      </c>
      <c r="F189" s="176" t="s">
        <v>244</v>
      </c>
      <c r="H189" s="175" t="s">
        <v>1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5" t="s">
        <v>145</v>
      </c>
      <c r="AU189" s="175" t="s">
        <v>85</v>
      </c>
      <c r="AV189" s="13" t="s">
        <v>81</v>
      </c>
      <c r="AW189" s="13" t="s">
        <v>31</v>
      </c>
      <c r="AX189" s="13" t="s">
        <v>75</v>
      </c>
      <c r="AY189" s="175" t="s">
        <v>137</v>
      </c>
    </row>
    <row r="190" spans="1:65" s="14" customFormat="1">
      <c r="B190" s="181"/>
      <c r="D190" s="174" t="s">
        <v>145</v>
      </c>
      <c r="E190" s="182" t="s">
        <v>1</v>
      </c>
      <c r="F190" s="183" t="s">
        <v>245</v>
      </c>
      <c r="H190" s="184">
        <v>24.6</v>
      </c>
      <c r="I190" s="185"/>
      <c r="L190" s="181"/>
      <c r="M190" s="186"/>
      <c r="N190" s="187"/>
      <c r="O190" s="187"/>
      <c r="P190" s="187"/>
      <c r="Q190" s="187"/>
      <c r="R190" s="187"/>
      <c r="S190" s="187"/>
      <c r="T190" s="188"/>
      <c r="AT190" s="182" t="s">
        <v>145</v>
      </c>
      <c r="AU190" s="182" t="s">
        <v>85</v>
      </c>
      <c r="AV190" s="14" t="s">
        <v>85</v>
      </c>
      <c r="AW190" s="14" t="s">
        <v>31</v>
      </c>
      <c r="AX190" s="14" t="s">
        <v>75</v>
      </c>
      <c r="AY190" s="182" t="s">
        <v>137</v>
      </c>
    </row>
    <row r="191" spans="1:65" s="15" customFormat="1">
      <c r="B191" s="189"/>
      <c r="D191" s="174" t="s">
        <v>145</v>
      </c>
      <c r="E191" s="190" t="s">
        <v>1</v>
      </c>
      <c r="F191" s="191" t="s">
        <v>148</v>
      </c>
      <c r="H191" s="192">
        <v>24.6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145</v>
      </c>
      <c r="AU191" s="190" t="s">
        <v>85</v>
      </c>
      <c r="AV191" s="15" t="s">
        <v>143</v>
      </c>
      <c r="AW191" s="15" t="s">
        <v>31</v>
      </c>
      <c r="AX191" s="15" t="s">
        <v>81</v>
      </c>
      <c r="AY191" s="190" t="s">
        <v>137</v>
      </c>
    </row>
    <row r="192" spans="1:65" s="2" customFormat="1" ht="24" customHeight="1">
      <c r="A192" s="32"/>
      <c r="B192" s="158"/>
      <c r="C192" s="197" t="s">
        <v>7</v>
      </c>
      <c r="D192" s="197" t="s">
        <v>246</v>
      </c>
      <c r="E192" s="198" t="s">
        <v>247</v>
      </c>
      <c r="F192" s="199" t="s">
        <v>248</v>
      </c>
      <c r="G192" s="200" t="s">
        <v>204</v>
      </c>
      <c r="H192" s="201">
        <v>25.091999999999999</v>
      </c>
      <c r="I192" s="202"/>
      <c r="J192" s="203">
        <f>ROUND(I192*H192,2)</f>
        <v>0</v>
      </c>
      <c r="K192" s="204"/>
      <c r="L192" s="205"/>
      <c r="M192" s="206" t="s">
        <v>1</v>
      </c>
      <c r="N192" s="207" t="s">
        <v>41</v>
      </c>
      <c r="O192" s="58"/>
      <c r="P192" s="169">
        <f>O192*H192</f>
        <v>0</v>
      </c>
      <c r="Q192" s="169">
        <v>0.184</v>
      </c>
      <c r="R192" s="169">
        <f>Q192*H192</f>
        <v>4.6169279999999997</v>
      </c>
      <c r="S192" s="169">
        <v>0</v>
      </c>
      <c r="T192" s="170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1" t="s">
        <v>177</v>
      </c>
      <c r="AT192" s="171" t="s">
        <v>246</v>
      </c>
      <c r="AU192" s="171" t="s">
        <v>85</v>
      </c>
      <c r="AY192" s="17" t="s">
        <v>137</v>
      </c>
      <c r="BE192" s="172">
        <f>IF(N192="základná",J192,0)</f>
        <v>0</v>
      </c>
      <c r="BF192" s="172">
        <f>IF(N192="znížená",J192,0)</f>
        <v>0</v>
      </c>
      <c r="BG192" s="172">
        <f>IF(N192="zákl. prenesená",J192,0)</f>
        <v>0</v>
      </c>
      <c r="BH192" s="172">
        <f>IF(N192="zníž. prenesená",J192,0)</f>
        <v>0</v>
      </c>
      <c r="BI192" s="172">
        <f>IF(N192="nulová",J192,0)</f>
        <v>0</v>
      </c>
      <c r="BJ192" s="17" t="s">
        <v>85</v>
      </c>
      <c r="BK192" s="172">
        <f>ROUND(I192*H192,2)</f>
        <v>0</v>
      </c>
      <c r="BL192" s="17" t="s">
        <v>143</v>
      </c>
      <c r="BM192" s="171" t="s">
        <v>249</v>
      </c>
    </row>
    <row r="193" spans="1:65" s="14" customFormat="1">
      <c r="B193" s="181"/>
      <c r="D193" s="174" t="s">
        <v>145</v>
      </c>
      <c r="E193" s="182" t="s">
        <v>1</v>
      </c>
      <c r="F193" s="183" t="s">
        <v>250</v>
      </c>
      <c r="H193" s="184">
        <v>25.091999999999999</v>
      </c>
      <c r="I193" s="185"/>
      <c r="L193" s="181"/>
      <c r="M193" s="186"/>
      <c r="N193" s="187"/>
      <c r="O193" s="187"/>
      <c r="P193" s="187"/>
      <c r="Q193" s="187"/>
      <c r="R193" s="187"/>
      <c r="S193" s="187"/>
      <c r="T193" s="188"/>
      <c r="AT193" s="182" t="s">
        <v>145</v>
      </c>
      <c r="AU193" s="182" t="s">
        <v>85</v>
      </c>
      <c r="AV193" s="14" t="s">
        <v>85</v>
      </c>
      <c r="AW193" s="14" t="s">
        <v>31</v>
      </c>
      <c r="AX193" s="14" t="s">
        <v>81</v>
      </c>
      <c r="AY193" s="182" t="s">
        <v>137</v>
      </c>
    </row>
    <row r="194" spans="1:65" s="12" customFormat="1" ht="22.95" customHeight="1">
      <c r="B194" s="145"/>
      <c r="D194" s="146" t="s">
        <v>74</v>
      </c>
      <c r="E194" s="156" t="s">
        <v>183</v>
      </c>
      <c r="F194" s="156" t="s">
        <v>251</v>
      </c>
      <c r="I194" s="148"/>
      <c r="J194" s="157">
        <f>BK194</f>
        <v>0</v>
      </c>
      <c r="L194" s="145"/>
      <c r="M194" s="150"/>
      <c r="N194" s="151"/>
      <c r="O194" s="151"/>
      <c r="P194" s="152">
        <f>SUM(P195:P210)</f>
        <v>0</v>
      </c>
      <c r="Q194" s="151"/>
      <c r="R194" s="152">
        <f>SUM(R195:R210)</f>
        <v>3.6465826000000003</v>
      </c>
      <c r="S194" s="151"/>
      <c r="T194" s="153">
        <f>SUM(T195:T210)</f>
        <v>0</v>
      </c>
      <c r="AR194" s="146" t="s">
        <v>81</v>
      </c>
      <c r="AT194" s="154" t="s">
        <v>74</v>
      </c>
      <c r="AU194" s="154" t="s">
        <v>81</v>
      </c>
      <c r="AY194" s="146" t="s">
        <v>137</v>
      </c>
      <c r="BK194" s="155">
        <f>SUM(BK195:BK210)</f>
        <v>0</v>
      </c>
    </row>
    <row r="195" spans="1:65" s="2" customFormat="1" ht="36" customHeight="1">
      <c r="A195" s="32"/>
      <c r="B195" s="158"/>
      <c r="C195" s="159" t="s">
        <v>252</v>
      </c>
      <c r="D195" s="159" t="s">
        <v>139</v>
      </c>
      <c r="E195" s="160" t="s">
        <v>253</v>
      </c>
      <c r="F195" s="161" t="s">
        <v>254</v>
      </c>
      <c r="G195" s="162" t="s">
        <v>255</v>
      </c>
      <c r="H195" s="163">
        <v>20.3</v>
      </c>
      <c r="I195" s="164"/>
      <c r="J195" s="165">
        <f>ROUND(I195*H195,2)</f>
        <v>0</v>
      </c>
      <c r="K195" s="166"/>
      <c r="L195" s="33"/>
      <c r="M195" s="167" t="s">
        <v>1</v>
      </c>
      <c r="N195" s="168" t="s">
        <v>41</v>
      </c>
      <c r="O195" s="58"/>
      <c r="P195" s="169">
        <f>O195*H195</f>
        <v>0</v>
      </c>
      <c r="Q195" s="169">
        <v>9.8530000000000006E-2</v>
      </c>
      <c r="R195" s="169">
        <f>Q195*H195</f>
        <v>2.000159</v>
      </c>
      <c r="S195" s="169">
        <v>0</v>
      </c>
      <c r="T195" s="170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1" t="s">
        <v>143</v>
      </c>
      <c r="AT195" s="171" t="s">
        <v>139</v>
      </c>
      <c r="AU195" s="171" t="s">
        <v>85</v>
      </c>
      <c r="AY195" s="17" t="s">
        <v>137</v>
      </c>
      <c r="BE195" s="172">
        <f>IF(N195="základná",J195,0)</f>
        <v>0</v>
      </c>
      <c r="BF195" s="172">
        <f>IF(N195="znížená",J195,0)</f>
        <v>0</v>
      </c>
      <c r="BG195" s="172">
        <f>IF(N195="zákl. prenesená",J195,0)</f>
        <v>0</v>
      </c>
      <c r="BH195" s="172">
        <f>IF(N195="zníž. prenesená",J195,0)</f>
        <v>0</v>
      </c>
      <c r="BI195" s="172">
        <f>IF(N195="nulová",J195,0)</f>
        <v>0</v>
      </c>
      <c r="BJ195" s="17" t="s">
        <v>85</v>
      </c>
      <c r="BK195" s="172">
        <f>ROUND(I195*H195,2)</f>
        <v>0</v>
      </c>
      <c r="BL195" s="17" t="s">
        <v>143</v>
      </c>
      <c r="BM195" s="171" t="s">
        <v>256</v>
      </c>
    </row>
    <row r="196" spans="1:65" s="13" customFormat="1">
      <c r="B196" s="173"/>
      <c r="D196" s="174" t="s">
        <v>145</v>
      </c>
      <c r="E196" s="175" t="s">
        <v>1</v>
      </c>
      <c r="F196" s="176" t="s">
        <v>257</v>
      </c>
      <c r="H196" s="175" t="s">
        <v>1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5" t="s">
        <v>145</v>
      </c>
      <c r="AU196" s="175" t="s">
        <v>85</v>
      </c>
      <c r="AV196" s="13" t="s">
        <v>81</v>
      </c>
      <c r="AW196" s="13" t="s">
        <v>31</v>
      </c>
      <c r="AX196" s="13" t="s">
        <v>75</v>
      </c>
      <c r="AY196" s="175" t="s">
        <v>137</v>
      </c>
    </row>
    <row r="197" spans="1:65" s="14" customFormat="1">
      <c r="B197" s="181"/>
      <c r="D197" s="174" t="s">
        <v>145</v>
      </c>
      <c r="E197" s="182" t="s">
        <v>1</v>
      </c>
      <c r="F197" s="183" t="s">
        <v>258</v>
      </c>
      <c r="H197" s="184">
        <v>20.3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2" t="s">
        <v>145</v>
      </c>
      <c r="AU197" s="182" t="s">
        <v>85</v>
      </c>
      <c r="AV197" s="14" t="s">
        <v>85</v>
      </c>
      <c r="AW197" s="14" t="s">
        <v>31</v>
      </c>
      <c r="AX197" s="14" t="s">
        <v>75</v>
      </c>
      <c r="AY197" s="182" t="s">
        <v>137</v>
      </c>
    </row>
    <row r="198" spans="1:65" s="15" customFormat="1">
      <c r="B198" s="189"/>
      <c r="D198" s="174" t="s">
        <v>145</v>
      </c>
      <c r="E198" s="190" t="s">
        <v>1</v>
      </c>
      <c r="F198" s="191" t="s">
        <v>148</v>
      </c>
      <c r="H198" s="192">
        <v>20.3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145</v>
      </c>
      <c r="AU198" s="190" t="s">
        <v>85</v>
      </c>
      <c r="AV198" s="15" t="s">
        <v>143</v>
      </c>
      <c r="AW198" s="15" t="s">
        <v>31</v>
      </c>
      <c r="AX198" s="15" t="s">
        <v>81</v>
      </c>
      <c r="AY198" s="190" t="s">
        <v>137</v>
      </c>
    </row>
    <row r="199" spans="1:65" s="2" customFormat="1" ht="24" customHeight="1">
      <c r="A199" s="32"/>
      <c r="B199" s="158"/>
      <c r="C199" s="197" t="s">
        <v>259</v>
      </c>
      <c r="D199" s="197" t="s">
        <v>246</v>
      </c>
      <c r="E199" s="198" t="s">
        <v>260</v>
      </c>
      <c r="F199" s="199" t="s">
        <v>261</v>
      </c>
      <c r="G199" s="200" t="s">
        <v>262</v>
      </c>
      <c r="H199" s="201">
        <v>21</v>
      </c>
      <c r="I199" s="202"/>
      <c r="J199" s="203">
        <f>ROUND(I199*H199,2)</f>
        <v>0</v>
      </c>
      <c r="K199" s="204"/>
      <c r="L199" s="205"/>
      <c r="M199" s="206" t="s">
        <v>1</v>
      </c>
      <c r="N199" s="207" t="s">
        <v>41</v>
      </c>
      <c r="O199" s="58"/>
      <c r="P199" s="169">
        <f>O199*H199</f>
        <v>0</v>
      </c>
      <c r="Q199" s="169">
        <v>2.3E-2</v>
      </c>
      <c r="R199" s="169">
        <f>Q199*H199</f>
        <v>0.48299999999999998</v>
      </c>
      <c r="S199" s="169">
        <v>0</v>
      </c>
      <c r="T199" s="170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1" t="s">
        <v>177</v>
      </c>
      <c r="AT199" s="171" t="s">
        <v>246</v>
      </c>
      <c r="AU199" s="171" t="s">
        <v>85</v>
      </c>
      <c r="AY199" s="17" t="s">
        <v>137</v>
      </c>
      <c r="BE199" s="172">
        <f>IF(N199="základná",J199,0)</f>
        <v>0</v>
      </c>
      <c r="BF199" s="172">
        <f>IF(N199="znížená",J199,0)</f>
        <v>0</v>
      </c>
      <c r="BG199" s="172">
        <f>IF(N199="zákl. prenesená",J199,0)</f>
        <v>0</v>
      </c>
      <c r="BH199" s="172">
        <f>IF(N199="zníž. prenesená",J199,0)</f>
        <v>0</v>
      </c>
      <c r="BI199" s="172">
        <f>IF(N199="nulová",J199,0)</f>
        <v>0</v>
      </c>
      <c r="BJ199" s="17" t="s">
        <v>85</v>
      </c>
      <c r="BK199" s="172">
        <f>ROUND(I199*H199,2)</f>
        <v>0</v>
      </c>
      <c r="BL199" s="17" t="s">
        <v>143</v>
      </c>
      <c r="BM199" s="171" t="s">
        <v>263</v>
      </c>
    </row>
    <row r="200" spans="1:65" s="14" customFormat="1">
      <c r="B200" s="181"/>
      <c r="D200" s="174" t="s">
        <v>145</v>
      </c>
      <c r="E200" s="182" t="s">
        <v>1</v>
      </c>
      <c r="F200" s="183" t="s">
        <v>264</v>
      </c>
      <c r="H200" s="184">
        <v>20.503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2" t="s">
        <v>145</v>
      </c>
      <c r="AU200" s="182" t="s">
        <v>85</v>
      </c>
      <c r="AV200" s="14" t="s">
        <v>85</v>
      </c>
      <c r="AW200" s="14" t="s">
        <v>31</v>
      </c>
      <c r="AX200" s="14" t="s">
        <v>75</v>
      </c>
      <c r="AY200" s="182" t="s">
        <v>137</v>
      </c>
    </row>
    <row r="201" spans="1:65" s="15" customFormat="1">
      <c r="B201" s="189"/>
      <c r="D201" s="174" t="s">
        <v>145</v>
      </c>
      <c r="E201" s="190" t="s">
        <v>1</v>
      </c>
      <c r="F201" s="191" t="s">
        <v>148</v>
      </c>
      <c r="H201" s="192">
        <v>20.503</v>
      </c>
      <c r="I201" s="193"/>
      <c r="L201" s="189"/>
      <c r="M201" s="194"/>
      <c r="N201" s="195"/>
      <c r="O201" s="195"/>
      <c r="P201" s="195"/>
      <c r="Q201" s="195"/>
      <c r="R201" s="195"/>
      <c r="S201" s="195"/>
      <c r="T201" s="196"/>
      <c r="AT201" s="190" t="s">
        <v>145</v>
      </c>
      <c r="AU201" s="190" t="s">
        <v>85</v>
      </c>
      <c r="AV201" s="15" t="s">
        <v>143</v>
      </c>
      <c r="AW201" s="15" t="s">
        <v>31</v>
      </c>
      <c r="AX201" s="15" t="s">
        <v>75</v>
      </c>
      <c r="AY201" s="190" t="s">
        <v>137</v>
      </c>
    </row>
    <row r="202" spans="1:65" s="14" customFormat="1">
      <c r="B202" s="181"/>
      <c r="D202" s="174" t="s">
        <v>145</v>
      </c>
      <c r="E202" s="182" t="s">
        <v>1</v>
      </c>
      <c r="F202" s="183" t="s">
        <v>252</v>
      </c>
      <c r="H202" s="184">
        <v>21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2" t="s">
        <v>145</v>
      </c>
      <c r="AU202" s="182" t="s">
        <v>85</v>
      </c>
      <c r="AV202" s="14" t="s">
        <v>85</v>
      </c>
      <c r="AW202" s="14" t="s">
        <v>31</v>
      </c>
      <c r="AX202" s="14" t="s">
        <v>81</v>
      </c>
      <c r="AY202" s="182" t="s">
        <v>137</v>
      </c>
    </row>
    <row r="203" spans="1:65" s="2" customFormat="1" ht="24" customHeight="1">
      <c r="A203" s="32"/>
      <c r="B203" s="158"/>
      <c r="C203" s="159" t="s">
        <v>265</v>
      </c>
      <c r="D203" s="159" t="s">
        <v>139</v>
      </c>
      <c r="E203" s="160" t="s">
        <v>266</v>
      </c>
      <c r="F203" s="161" t="s">
        <v>267</v>
      </c>
      <c r="G203" s="162" t="s">
        <v>142</v>
      </c>
      <c r="H203" s="163">
        <v>0.52500000000000002</v>
      </c>
      <c r="I203" s="164"/>
      <c r="J203" s="165">
        <f>ROUND(I203*H203,2)</f>
        <v>0</v>
      </c>
      <c r="K203" s="166"/>
      <c r="L203" s="33"/>
      <c r="M203" s="167" t="s">
        <v>1</v>
      </c>
      <c r="N203" s="168" t="s">
        <v>41</v>
      </c>
      <c r="O203" s="58"/>
      <c r="P203" s="169">
        <f>O203*H203</f>
        <v>0</v>
      </c>
      <c r="Q203" s="169">
        <v>2.2151299999999998</v>
      </c>
      <c r="R203" s="169">
        <f>Q203*H203</f>
        <v>1.1629432499999999</v>
      </c>
      <c r="S203" s="169">
        <v>0</v>
      </c>
      <c r="T203" s="170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1" t="s">
        <v>143</v>
      </c>
      <c r="AT203" s="171" t="s">
        <v>139</v>
      </c>
      <c r="AU203" s="171" t="s">
        <v>85</v>
      </c>
      <c r="AY203" s="17" t="s">
        <v>137</v>
      </c>
      <c r="BE203" s="172">
        <f>IF(N203="základná",J203,0)</f>
        <v>0</v>
      </c>
      <c r="BF203" s="172">
        <f>IF(N203="znížená",J203,0)</f>
        <v>0</v>
      </c>
      <c r="BG203" s="172">
        <f>IF(N203="zákl. prenesená",J203,0)</f>
        <v>0</v>
      </c>
      <c r="BH203" s="172">
        <f>IF(N203="zníž. prenesená",J203,0)</f>
        <v>0</v>
      </c>
      <c r="BI203" s="172">
        <f>IF(N203="nulová",J203,0)</f>
        <v>0</v>
      </c>
      <c r="BJ203" s="17" t="s">
        <v>85</v>
      </c>
      <c r="BK203" s="172">
        <f>ROUND(I203*H203,2)</f>
        <v>0</v>
      </c>
      <c r="BL203" s="17" t="s">
        <v>143</v>
      </c>
      <c r="BM203" s="171" t="s">
        <v>268</v>
      </c>
    </row>
    <row r="204" spans="1:65" s="13" customFormat="1">
      <c r="B204" s="173"/>
      <c r="D204" s="174" t="s">
        <v>145</v>
      </c>
      <c r="E204" s="175" t="s">
        <v>1</v>
      </c>
      <c r="F204" s="176" t="s">
        <v>269</v>
      </c>
      <c r="H204" s="175" t="s">
        <v>1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5" t="s">
        <v>145</v>
      </c>
      <c r="AU204" s="175" t="s">
        <v>85</v>
      </c>
      <c r="AV204" s="13" t="s">
        <v>81</v>
      </c>
      <c r="AW204" s="13" t="s">
        <v>31</v>
      </c>
      <c r="AX204" s="13" t="s">
        <v>75</v>
      </c>
      <c r="AY204" s="175" t="s">
        <v>137</v>
      </c>
    </row>
    <row r="205" spans="1:65" s="14" customFormat="1">
      <c r="B205" s="181"/>
      <c r="D205" s="174" t="s">
        <v>145</v>
      </c>
      <c r="E205" s="182" t="s">
        <v>1</v>
      </c>
      <c r="F205" s="183" t="s">
        <v>270</v>
      </c>
      <c r="H205" s="184">
        <v>0.52500000000000002</v>
      </c>
      <c r="I205" s="185"/>
      <c r="L205" s="181"/>
      <c r="M205" s="186"/>
      <c r="N205" s="187"/>
      <c r="O205" s="187"/>
      <c r="P205" s="187"/>
      <c r="Q205" s="187"/>
      <c r="R205" s="187"/>
      <c r="S205" s="187"/>
      <c r="T205" s="188"/>
      <c r="AT205" s="182" t="s">
        <v>145</v>
      </c>
      <c r="AU205" s="182" t="s">
        <v>85</v>
      </c>
      <c r="AV205" s="14" t="s">
        <v>85</v>
      </c>
      <c r="AW205" s="14" t="s">
        <v>31</v>
      </c>
      <c r="AX205" s="14" t="s">
        <v>81</v>
      </c>
      <c r="AY205" s="182" t="s">
        <v>137</v>
      </c>
    </row>
    <row r="206" spans="1:65" s="13" customFormat="1" ht="20.399999999999999">
      <c r="B206" s="173"/>
      <c r="D206" s="174" t="s">
        <v>145</v>
      </c>
      <c r="E206" s="175" t="s">
        <v>1</v>
      </c>
      <c r="F206" s="176" t="s">
        <v>271</v>
      </c>
      <c r="H206" s="175" t="s">
        <v>1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5" t="s">
        <v>145</v>
      </c>
      <c r="AU206" s="175" t="s">
        <v>85</v>
      </c>
      <c r="AV206" s="13" t="s">
        <v>81</v>
      </c>
      <c r="AW206" s="13" t="s">
        <v>31</v>
      </c>
      <c r="AX206" s="13" t="s">
        <v>75</v>
      </c>
      <c r="AY206" s="175" t="s">
        <v>137</v>
      </c>
    </row>
    <row r="207" spans="1:65" s="2" customFormat="1" ht="16.5" customHeight="1">
      <c r="A207" s="32"/>
      <c r="B207" s="158"/>
      <c r="C207" s="159" t="s">
        <v>272</v>
      </c>
      <c r="D207" s="159" t="s">
        <v>139</v>
      </c>
      <c r="E207" s="160" t="s">
        <v>273</v>
      </c>
      <c r="F207" s="161" t="s">
        <v>274</v>
      </c>
      <c r="G207" s="162" t="s">
        <v>204</v>
      </c>
      <c r="H207" s="163">
        <v>9.6069999999999993</v>
      </c>
      <c r="I207" s="164"/>
      <c r="J207" s="165">
        <f>ROUND(I207*H207,2)</f>
        <v>0</v>
      </c>
      <c r="K207" s="166"/>
      <c r="L207" s="33"/>
      <c r="M207" s="167" t="s">
        <v>1</v>
      </c>
      <c r="N207" s="168" t="s">
        <v>41</v>
      </c>
      <c r="O207" s="58"/>
      <c r="P207" s="169">
        <f>O207*H207</f>
        <v>0</v>
      </c>
      <c r="Q207" s="169">
        <v>5.0000000000000002E-5</v>
      </c>
      <c r="R207" s="169">
        <f>Q207*H207</f>
        <v>4.8034999999999999E-4</v>
      </c>
      <c r="S207" s="169">
        <v>0</v>
      </c>
      <c r="T207" s="170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1" t="s">
        <v>143</v>
      </c>
      <c r="AT207" s="171" t="s">
        <v>139</v>
      </c>
      <c r="AU207" s="171" t="s">
        <v>85</v>
      </c>
      <c r="AY207" s="17" t="s">
        <v>137</v>
      </c>
      <c r="BE207" s="172">
        <f>IF(N207="základná",J207,0)</f>
        <v>0</v>
      </c>
      <c r="BF207" s="172">
        <f>IF(N207="znížená",J207,0)</f>
        <v>0</v>
      </c>
      <c r="BG207" s="172">
        <f>IF(N207="zákl. prenesená",J207,0)</f>
        <v>0</v>
      </c>
      <c r="BH207" s="172">
        <f>IF(N207="zníž. prenesená",J207,0)</f>
        <v>0</v>
      </c>
      <c r="BI207" s="172">
        <f>IF(N207="nulová",J207,0)</f>
        <v>0</v>
      </c>
      <c r="BJ207" s="17" t="s">
        <v>85</v>
      </c>
      <c r="BK207" s="172">
        <f>ROUND(I207*H207,2)</f>
        <v>0</v>
      </c>
      <c r="BL207" s="17" t="s">
        <v>143</v>
      </c>
      <c r="BM207" s="171" t="s">
        <v>275</v>
      </c>
    </row>
    <row r="208" spans="1:65" s="13" customFormat="1">
      <c r="B208" s="173"/>
      <c r="D208" s="174" t="s">
        <v>145</v>
      </c>
      <c r="E208" s="175" t="s">
        <v>1</v>
      </c>
      <c r="F208" s="176" t="s">
        <v>276</v>
      </c>
      <c r="H208" s="175" t="s">
        <v>1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5" t="s">
        <v>145</v>
      </c>
      <c r="AU208" s="175" t="s">
        <v>85</v>
      </c>
      <c r="AV208" s="13" t="s">
        <v>81</v>
      </c>
      <c r="AW208" s="13" t="s">
        <v>31</v>
      </c>
      <c r="AX208" s="13" t="s">
        <v>75</v>
      </c>
      <c r="AY208" s="175" t="s">
        <v>137</v>
      </c>
    </row>
    <row r="209" spans="1:65" s="14" customFormat="1">
      <c r="B209" s="181"/>
      <c r="D209" s="174" t="s">
        <v>145</v>
      </c>
      <c r="E209" s="182" t="s">
        <v>1</v>
      </c>
      <c r="F209" s="183" t="s">
        <v>277</v>
      </c>
      <c r="H209" s="184">
        <v>9.6069999999999993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2" t="s">
        <v>145</v>
      </c>
      <c r="AU209" s="182" t="s">
        <v>85</v>
      </c>
      <c r="AV209" s="14" t="s">
        <v>85</v>
      </c>
      <c r="AW209" s="14" t="s">
        <v>31</v>
      </c>
      <c r="AX209" s="14" t="s">
        <v>75</v>
      </c>
      <c r="AY209" s="182" t="s">
        <v>137</v>
      </c>
    </row>
    <row r="210" spans="1:65" s="15" customFormat="1">
      <c r="B210" s="189"/>
      <c r="D210" s="174" t="s">
        <v>145</v>
      </c>
      <c r="E210" s="190" t="s">
        <v>1</v>
      </c>
      <c r="F210" s="191" t="s">
        <v>148</v>
      </c>
      <c r="H210" s="192">
        <v>9.6069999999999993</v>
      </c>
      <c r="I210" s="193"/>
      <c r="L210" s="189"/>
      <c r="M210" s="194"/>
      <c r="N210" s="195"/>
      <c r="O210" s="195"/>
      <c r="P210" s="195"/>
      <c r="Q210" s="195"/>
      <c r="R210" s="195"/>
      <c r="S210" s="195"/>
      <c r="T210" s="196"/>
      <c r="AT210" s="190" t="s">
        <v>145</v>
      </c>
      <c r="AU210" s="190" t="s">
        <v>85</v>
      </c>
      <c r="AV210" s="15" t="s">
        <v>143</v>
      </c>
      <c r="AW210" s="15" t="s">
        <v>31</v>
      </c>
      <c r="AX210" s="15" t="s">
        <v>81</v>
      </c>
      <c r="AY210" s="190" t="s">
        <v>137</v>
      </c>
    </row>
    <row r="211" spans="1:65" s="12" customFormat="1" ht="22.95" customHeight="1">
      <c r="B211" s="145"/>
      <c r="D211" s="146" t="s">
        <v>74</v>
      </c>
      <c r="E211" s="156" t="s">
        <v>278</v>
      </c>
      <c r="F211" s="156" t="s">
        <v>279</v>
      </c>
      <c r="I211" s="148"/>
      <c r="J211" s="157">
        <f>BK211</f>
        <v>0</v>
      </c>
      <c r="L211" s="145"/>
      <c r="M211" s="150"/>
      <c r="N211" s="151"/>
      <c r="O211" s="151"/>
      <c r="P211" s="152">
        <f>P212</f>
        <v>0</v>
      </c>
      <c r="Q211" s="151"/>
      <c r="R211" s="152">
        <f>R212</f>
        <v>0</v>
      </c>
      <c r="S211" s="151"/>
      <c r="T211" s="153">
        <f>T212</f>
        <v>0</v>
      </c>
      <c r="AR211" s="146" t="s">
        <v>81</v>
      </c>
      <c r="AT211" s="154" t="s">
        <v>74</v>
      </c>
      <c r="AU211" s="154" t="s">
        <v>81</v>
      </c>
      <c r="AY211" s="146" t="s">
        <v>137</v>
      </c>
      <c r="BK211" s="155">
        <f>BK212</f>
        <v>0</v>
      </c>
    </row>
    <row r="212" spans="1:65" s="2" customFormat="1" ht="24" customHeight="1">
      <c r="A212" s="32"/>
      <c r="B212" s="158"/>
      <c r="C212" s="159" t="s">
        <v>280</v>
      </c>
      <c r="D212" s="159" t="s">
        <v>139</v>
      </c>
      <c r="E212" s="160" t="s">
        <v>281</v>
      </c>
      <c r="F212" s="161" t="s">
        <v>282</v>
      </c>
      <c r="G212" s="162" t="s">
        <v>283</v>
      </c>
      <c r="H212" s="163">
        <v>34.884</v>
      </c>
      <c r="I212" s="164"/>
      <c r="J212" s="165">
        <f>ROUND(I212*H212,2)</f>
        <v>0</v>
      </c>
      <c r="K212" s="166"/>
      <c r="L212" s="33"/>
      <c r="M212" s="167" t="s">
        <v>1</v>
      </c>
      <c r="N212" s="168" t="s">
        <v>41</v>
      </c>
      <c r="O212" s="58"/>
      <c r="P212" s="169">
        <f>O212*H212</f>
        <v>0</v>
      </c>
      <c r="Q212" s="169">
        <v>0</v>
      </c>
      <c r="R212" s="169">
        <f>Q212*H212</f>
        <v>0</v>
      </c>
      <c r="S212" s="169">
        <v>0</v>
      </c>
      <c r="T212" s="170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1" t="s">
        <v>143</v>
      </c>
      <c r="AT212" s="171" t="s">
        <v>139</v>
      </c>
      <c r="AU212" s="171" t="s">
        <v>85</v>
      </c>
      <c r="AY212" s="17" t="s">
        <v>137</v>
      </c>
      <c r="BE212" s="172">
        <f>IF(N212="základná",J212,0)</f>
        <v>0</v>
      </c>
      <c r="BF212" s="172">
        <f>IF(N212="znížená",J212,0)</f>
        <v>0</v>
      </c>
      <c r="BG212" s="172">
        <f>IF(N212="zákl. prenesená",J212,0)</f>
        <v>0</v>
      </c>
      <c r="BH212" s="172">
        <f>IF(N212="zníž. prenesená",J212,0)</f>
        <v>0</v>
      </c>
      <c r="BI212" s="172">
        <f>IF(N212="nulová",J212,0)</f>
        <v>0</v>
      </c>
      <c r="BJ212" s="17" t="s">
        <v>85</v>
      </c>
      <c r="BK212" s="172">
        <f>ROUND(I212*H212,2)</f>
        <v>0</v>
      </c>
      <c r="BL212" s="17" t="s">
        <v>143</v>
      </c>
      <c r="BM212" s="171" t="s">
        <v>284</v>
      </c>
    </row>
    <row r="213" spans="1:65" s="12" customFormat="1" ht="25.95" customHeight="1">
      <c r="B213" s="145"/>
      <c r="D213" s="146" t="s">
        <v>74</v>
      </c>
      <c r="E213" s="147" t="s">
        <v>285</v>
      </c>
      <c r="F213" s="147" t="s">
        <v>286</v>
      </c>
      <c r="I213" s="148"/>
      <c r="J213" s="149">
        <f>BK213</f>
        <v>0</v>
      </c>
      <c r="L213" s="145"/>
      <c r="M213" s="150"/>
      <c r="N213" s="151"/>
      <c r="O213" s="151"/>
      <c r="P213" s="152">
        <f>P214+P259+P269+P273+P278</f>
        <v>0</v>
      </c>
      <c r="Q213" s="151"/>
      <c r="R213" s="152">
        <f>R214+R259+R269+R273+R278</f>
        <v>2.3192962599999998</v>
      </c>
      <c r="S213" s="151"/>
      <c r="T213" s="153">
        <f>T214+T259+T269+T273+T278</f>
        <v>0</v>
      </c>
      <c r="AR213" s="146" t="s">
        <v>85</v>
      </c>
      <c r="AT213" s="154" t="s">
        <v>74</v>
      </c>
      <c r="AU213" s="154" t="s">
        <v>75</v>
      </c>
      <c r="AY213" s="146" t="s">
        <v>137</v>
      </c>
      <c r="BK213" s="155">
        <f>BK214+BK259+BK269+BK273+BK278</f>
        <v>0</v>
      </c>
    </row>
    <row r="214" spans="1:65" s="12" customFormat="1" ht="22.95" customHeight="1">
      <c r="B214" s="145"/>
      <c r="D214" s="146" t="s">
        <v>74</v>
      </c>
      <c r="E214" s="156" t="s">
        <v>287</v>
      </c>
      <c r="F214" s="156" t="s">
        <v>288</v>
      </c>
      <c r="I214" s="148"/>
      <c r="J214" s="157">
        <f>BK214</f>
        <v>0</v>
      </c>
      <c r="L214" s="145"/>
      <c r="M214" s="150"/>
      <c r="N214" s="151"/>
      <c r="O214" s="151"/>
      <c r="P214" s="152">
        <f>SUM(P215:P258)</f>
        <v>0</v>
      </c>
      <c r="Q214" s="151"/>
      <c r="R214" s="152">
        <f>SUM(R215:R258)</f>
        <v>1.8684129</v>
      </c>
      <c r="S214" s="151"/>
      <c r="T214" s="153">
        <f>SUM(T215:T258)</f>
        <v>0</v>
      </c>
      <c r="AR214" s="146" t="s">
        <v>85</v>
      </c>
      <c r="AT214" s="154" t="s">
        <v>74</v>
      </c>
      <c r="AU214" s="154" t="s">
        <v>81</v>
      </c>
      <c r="AY214" s="146" t="s">
        <v>137</v>
      </c>
      <c r="BK214" s="155">
        <f>SUM(BK215:BK258)</f>
        <v>0</v>
      </c>
    </row>
    <row r="215" spans="1:65" s="2" customFormat="1" ht="24" customHeight="1">
      <c r="A215" s="32"/>
      <c r="B215" s="158"/>
      <c r="C215" s="159" t="s">
        <v>289</v>
      </c>
      <c r="D215" s="159" t="s">
        <v>139</v>
      </c>
      <c r="E215" s="160" t="s">
        <v>290</v>
      </c>
      <c r="F215" s="161" t="s">
        <v>291</v>
      </c>
      <c r="G215" s="162" t="s">
        <v>262</v>
      </c>
      <c r="H215" s="163">
        <v>18</v>
      </c>
      <c r="I215" s="164"/>
      <c r="J215" s="165">
        <f>ROUND(I215*H215,2)</f>
        <v>0</v>
      </c>
      <c r="K215" s="166"/>
      <c r="L215" s="33"/>
      <c r="M215" s="167" t="s">
        <v>1</v>
      </c>
      <c r="N215" s="168" t="s">
        <v>41</v>
      </c>
      <c r="O215" s="58"/>
      <c r="P215" s="169">
        <f>O215*H215</f>
        <v>0</v>
      </c>
      <c r="Q215" s="169">
        <v>0</v>
      </c>
      <c r="R215" s="169">
        <f>Q215*H215</f>
        <v>0</v>
      </c>
      <c r="S215" s="169">
        <v>0</v>
      </c>
      <c r="T215" s="170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1" t="s">
        <v>223</v>
      </c>
      <c r="AT215" s="171" t="s">
        <v>139</v>
      </c>
      <c r="AU215" s="171" t="s">
        <v>85</v>
      </c>
      <c r="AY215" s="17" t="s">
        <v>137</v>
      </c>
      <c r="BE215" s="172">
        <f>IF(N215="základná",J215,0)</f>
        <v>0</v>
      </c>
      <c r="BF215" s="172">
        <f>IF(N215="znížená",J215,0)</f>
        <v>0</v>
      </c>
      <c r="BG215" s="172">
        <f>IF(N215="zákl. prenesená",J215,0)</f>
        <v>0</v>
      </c>
      <c r="BH215" s="172">
        <f>IF(N215="zníž. prenesená",J215,0)</f>
        <v>0</v>
      </c>
      <c r="BI215" s="172">
        <f>IF(N215="nulová",J215,0)</f>
        <v>0</v>
      </c>
      <c r="BJ215" s="17" t="s">
        <v>85</v>
      </c>
      <c r="BK215" s="172">
        <f>ROUND(I215*H215,2)</f>
        <v>0</v>
      </c>
      <c r="BL215" s="17" t="s">
        <v>223</v>
      </c>
      <c r="BM215" s="171" t="s">
        <v>292</v>
      </c>
    </row>
    <row r="216" spans="1:65" s="13" customFormat="1">
      <c r="B216" s="173"/>
      <c r="D216" s="174" t="s">
        <v>145</v>
      </c>
      <c r="E216" s="175" t="s">
        <v>1</v>
      </c>
      <c r="F216" s="176" t="s">
        <v>293</v>
      </c>
      <c r="H216" s="175" t="s">
        <v>1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5" t="s">
        <v>145</v>
      </c>
      <c r="AU216" s="175" t="s">
        <v>85</v>
      </c>
      <c r="AV216" s="13" t="s">
        <v>81</v>
      </c>
      <c r="AW216" s="13" t="s">
        <v>31</v>
      </c>
      <c r="AX216" s="13" t="s">
        <v>75</v>
      </c>
      <c r="AY216" s="175" t="s">
        <v>137</v>
      </c>
    </row>
    <row r="217" spans="1:65" s="14" customFormat="1">
      <c r="B217" s="181"/>
      <c r="D217" s="174" t="s">
        <v>145</v>
      </c>
      <c r="E217" s="182" t="s">
        <v>1</v>
      </c>
      <c r="F217" s="183" t="s">
        <v>294</v>
      </c>
      <c r="H217" s="184">
        <v>18</v>
      </c>
      <c r="I217" s="185"/>
      <c r="L217" s="181"/>
      <c r="M217" s="186"/>
      <c r="N217" s="187"/>
      <c r="O217" s="187"/>
      <c r="P217" s="187"/>
      <c r="Q217" s="187"/>
      <c r="R217" s="187"/>
      <c r="S217" s="187"/>
      <c r="T217" s="188"/>
      <c r="AT217" s="182" t="s">
        <v>145</v>
      </c>
      <c r="AU217" s="182" t="s">
        <v>85</v>
      </c>
      <c r="AV217" s="14" t="s">
        <v>85</v>
      </c>
      <c r="AW217" s="14" t="s">
        <v>31</v>
      </c>
      <c r="AX217" s="14" t="s">
        <v>81</v>
      </c>
      <c r="AY217" s="182" t="s">
        <v>137</v>
      </c>
    </row>
    <row r="218" spans="1:65" s="2" customFormat="1" ht="24" customHeight="1">
      <c r="A218" s="32"/>
      <c r="B218" s="158"/>
      <c r="C218" s="159" t="s">
        <v>295</v>
      </c>
      <c r="D218" s="159" t="s">
        <v>139</v>
      </c>
      <c r="E218" s="160" t="s">
        <v>296</v>
      </c>
      <c r="F218" s="161" t="s">
        <v>297</v>
      </c>
      <c r="G218" s="162" t="s">
        <v>255</v>
      </c>
      <c r="H218" s="163">
        <v>6.5</v>
      </c>
      <c r="I218" s="164"/>
      <c r="J218" s="165">
        <f>ROUND(I218*H218,2)</f>
        <v>0</v>
      </c>
      <c r="K218" s="166"/>
      <c r="L218" s="33"/>
      <c r="M218" s="167" t="s">
        <v>1</v>
      </c>
      <c r="N218" s="168" t="s">
        <v>41</v>
      </c>
      <c r="O218" s="58"/>
      <c r="P218" s="169">
        <f>O218*H218</f>
        <v>0</v>
      </c>
      <c r="Q218" s="169">
        <v>2.7999999999999998E-4</v>
      </c>
      <c r="R218" s="169">
        <f>Q218*H218</f>
        <v>1.8199999999999998E-3</v>
      </c>
      <c r="S218" s="169">
        <v>0</v>
      </c>
      <c r="T218" s="170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1" t="s">
        <v>143</v>
      </c>
      <c r="AT218" s="171" t="s">
        <v>139</v>
      </c>
      <c r="AU218" s="171" t="s">
        <v>85</v>
      </c>
      <c r="AY218" s="17" t="s">
        <v>137</v>
      </c>
      <c r="BE218" s="172">
        <f>IF(N218="základná",J218,0)</f>
        <v>0</v>
      </c>
      <c r="BF218" s="172">
        <f>IF(N218="znížená",J218,0)</f>
        <v>0</v>
      </c>
      <c r="BG218" s="172">
        <f>IF(N218="zákl. prenesená",J218,0)</f>
        <v>0</v>
      </c>
      <c r="BH218" s="172">
        <f>IF(N218="zníž. prenesená",J218,0)</f>
        <v>0</v>
      </c>
      <c r="BI218" s="172">
        <f>IF(N218="nulová",J218,0)</f>
        <v>0</v>
      </c>
      <c r="BJ218" s="17" t="s">
        <v>85</v>
      </c>
      <c r="BK218" s="172">
        <f>ROUND(I218*H218,2)</f>
        <v>0</v>
      </c>
      <c r="BL218" s="17" t="s">
        <v>143</v>
      </c>
      <c r="BM218" s="171" t="s">
        <v>298</v>
      </c>
    </row>
    <row r="219" spans="1:65" s="14" customFormat="1">
      <c r="B219" s="181"/>
      <c r="D219" s="174" t="s">
        <v>145</v>
      </c>
      <c r="E219" s="182" t="s">
        <v>1</v>
      </c>
      <c r="F219" s="183" t="s">
        <v>299</v>
      </c>
      <c r="H219" s="184">
        <v>6.5</v>
      </c>
      <c r="I219" s="185"/>
      <c r="L219" s="181"/>
      <c r="M219" s="186"/>
      <c r="N219" s="187"/>
      <c r="O219" s="187"/>
      <c r="P219" s="187"/>
      <c r="Q219" s="187"/>
      <c r="R219" s="187"/>
      <c r="S219" s="187"/>
      <c r="T219" s="188"/>
      <c r="AT219" s="182" t="s">
        <v>145</v>
      </c>
      <c r="AU219" s="182" t="s">
        <v>85</v>
      </c>
      <c r="AV219" s="14" t="s">
        <v>85</v>
      </c>
      <c r="AW219" s="14" t="s">
        <v>31</v>
      </c>
      <c r="AX219" s="14" t="s">
        <v>81</v>
      </c>
      <c r="AY219" s="182" t="s">
        <v>137</v>
      </c>
    </row>
    <row r="220" spans="1:65" s="2" customFormat="1" ht="24" customHeight="1">
      <c r="A220" s="32"/>
      <c r="B220" s="158"/>
      <c r="C220" s="159" t="s">
        <v>300</v>
      </c>
      <c r="D220" s="159" t="s">
        <v>139</v>
      </c>
      <c r="E220" s="160" t="s">
        <v>301</v>
      </c>
      <c r="F220" s="161" t="s">
        <v>302</v>
      </c>
      <c r="G220" s="162" t="s">
        <v>262</v>
      </c>
      <c r="H220" s="163">
        <v>14</v>
      </c>
      <c r="I220" s="164"/>
      <c r="J220" s="165">
        <f>ROUND(I220*H220,2)</f>
        <v>0</v>
      </c>
      <c r="K220" s="166"/>
      <c r="L220" s="33"/>
      <c r="M220" s="167" t="s">
        <v>1</v>
      </c>
      <c r="N220" s="168" t="s">
        <v>41</v>
      </c>
      <c r="O220" s="58"/>
      <c r="P220" s="169">
        <f>O220*H220</f>
        <v>0</v>
      </c>
      <c r="Q220" s="169">
        <v>2.1000000000000001E-4</v>
      </c>
      <c r="R220" s="169">
        <f>Q220*H220</f>
        <v>2.9399999999999999E-3</v>
      </c>
      <c r="S220" s="169">
        <v>0</v>
      </c>
      <c r="T220" s="170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1" t="s">
        <v>143</v>
      </c>
      <c r="AT220" s="171" t="s">
        <v>139</v>
      </c>
      <c r="AU220" s="171" t="s">
        <v>85</v>
      </c>
      <c r="AY220" s="17" t="s">
        <v>137</v>
      </c>
      <c r="BE220" s="172">
        <f>IF(N220="základná",J220,0)</f>
        <v>0</v>
      </c>
      <c r="BF220" s="172">
        <f>IF(N220="znížená",J220,0)</f>
        <v>0</v>
      </c>
      <c r="BG220" s="172">
        <f>IF(N220="zákl. prenesená",J220,0)</f>
        <v>0</v>
      </c>
      <c r="BH220" s="172">
        <f>IF(N220="zníž. prenesená",J220,0)</f>
        <v>0</v>
      </c>
      <c r="BI220" s="172">
        <f>IF(N220="nulová",J220,0)</f>
        <v>0</v>
      </c>
      <c r="BJ220" s="17" t="s">
        <v>85</v>
      </c>
      <c r="BK220" s="172">
        <f>ROUND(I220*H220,2)</f>
        <v>0</v>
      </c>
      <c r="BL220" s="17" t="s">
        <v>143</v>
      </c>
      <c r="BM220" s="171" t="s">
        <v>303</v>
      </c>
    </row>
    <row r="221" spans="1:65" s="13" customFormat="1">
      <c r="B221" s="173"/>
      <c r="D221" s="174" t="s">
        <v>145</v>
      </c>
      <c r="E221" s="175" t="s">
        <v>1</v>
      </c>
      <c r="F221" s="176" t="s">
        <v>304</v>
      </c>
      <c r="H221" s="175" t="s">
        <v>1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5" t="s">
        <v>145</v>
      </c>
      <c r="AU221" s="175" t="s">
        <v>85</v>
      </c>
      <c r="AV221" s="13" t="s">
        <v>81</v>
      </c>
      <c r="AW221" s="13" t="s">
        <v>31</v>
      </c>
      <c r="AX221" s="13" t="s">
        <v>75</v>
      </c>
      <c r="AY221" s="175" t="s">
        <v>137</v>
      </c>
    </row>
    <row r="222" spans="1:65" s="14" customFormat="1">
      <c r="B222" s="181"/>
      <c r="D222" s="174" t="s">
        <v>145</v>
      </c>
      <c r="E222" s="182" t="s">
        <v>1</v>
      </c>
      <c r="F222" s="183" t="s">
        <v>208</v>
      </c>
      <c r="H222" s="184">
        <v>14</v>
      </c>
      <c r="I222" s="185"/>
      <c r="L222" s="181"/>
      <c r="M222" s="186"/>
      <c r="N222" s="187"/>
      <c r="O222" s="187"/>
      <c r="P222" s="187"/>
      <c r="Q222" s="187"/>
      <c r="R222" s="187"/>
      <c r="S222" s="187"/>
      <c r="T222" s="188"/>
      <c r="AT222" s="182" t="s">
        <v>145</v>
      </c>
      <c r="AU222" s="182" t="s">
        <v>85</v>
      </c>
      <c r="AV222" s="14" t="s">
        <v>85</v>
      </c>
      <c r="AW222" s="14" t="s">
        <v>31</v>
      </c>
      <c r="AX222" s="14" t="s">
        <v>75</v>
      </c>
      <c r="AY222" s="182" t="s">
        <v>137</v>
      </c>
    </row>
    <row r="223" spans="1:65" s="15" customFormat="1">
      <c r="B223" s="189"/>
      <c r="D223" s="174" t="s">
        <v>145</v>
      </c>
      <c r="E223" s="190" t="s">
        <v>1</v>
      </c>
      <c r="F223" s="191" t="s">
        <v>148</v>
      </c>
      <c r="H223" s="192">
        <v>14</v>
      </c>
      <c r="I223" s="193"/>
      <c r="L223" s="189"/>
      <c r="M223" s="194"/>
      <c r="N223" s="195"/>
      <c r="O223" s="195"/>
      <c r="P223" s="195"/>
      <c r="Q223" s="195"/>
      <c r="R223" s="195"/>
      <c r="S223" s="195"/>
      <c r="T223" s="196"/>
      <c r="AT223" s="190" t="s">
        <v>145</v>
      </c>
      <c r="AU223" s="190" t="s">
        <v>85</v>
      </c>
      <c r="AV223" s="15" t="s">
        <v>143</v>
      </c>
      <c r="AW223" s="15" t="s">
        <v>31</v>
      </c>
      <c r="AX223" s="15" t="s">
        <v>81</v>
      </c>
      <c r="AY223" s="190" t="s">
        <v>137</v>
      </c>
    </row>
    <row r="224" spans="1:65" s="2" customFormat="1" ht="21.75" customHeight="1">
      <c r="A224" s="32"/>
      <c r="B224" s="158"/>
      <c r="C224" s="197" t="s">
        <v>305</v>
      </c>
      <c r="D224" s="197" t="s">
        <v>246</v>
      </c>
      <c r="E224" s="198" t="s">
        <v>306</v>
      </c>
      <c r="F224" s="199" t="s">
        <v>307</v>
      </c>
      <c r="G224" s="200" t="s">
        <v>262</v>
      </c>
      <c r="H224" s="201">
        <v>14</v>
      </c>
      <c r="I224" s="202"/>
      <c r="J224" s="203">
        <f>ROUND(I224*H224,2)</f>
        <v>0</v>
      </c>
      <c r="K224" s="204"/>
      <c r="L224" s="205"/>
      <c r="M224" s="206" t="s">
        <v>1</v>
      </c>
      <c r="N224" s="207" t="s">
        <v>41</v>
      </c>
      <c r="O224" s="58"/>
      <c r="P224" s="169">
        <f>O224*H224</f>
        <v>0</v>
      </c>
      <c r="Q224" s="169">
        <v>1.9300000000000001E-2</v>
      </c>
      <c r="R224" s="169">
        <f>Q224*H224</f>
        <v>0.2702</v>
      </c>
      <c r="S224" s="169">
        <v>0</v>
      </c>
      <c r="T224" s="170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1" t="s">
        <v>177</v>
      </c>
      <c r="AT224" s="171" t="s">
        <v>246</v>
      </c>
      <c r="AU224" s="171" t="s">
        <v>85</v>
      </c>
      <c r="AY224" s="17" t="s">
        <v>137</v>
      </c>
      <c r="BE224" s="172">
        <f>IF(N224="základná",J224,0)</f>
        <v>0</v>
      </c>
      <c r="BF224" s="172">
        <f>IF(N224="znížená",J224,0)</f>
        <v>0</v>
      </c>
      <c r="BG224" s="172">
        <f>IF(N224="zákl. prenesená",J224,0)</f>
        <v>0</v>
      </c>
      <c r="BH224" s="172">
        <f>IF(N224="zníž. prenesená",J224,0)</f>
        <v>0</v>
      </c>
      <c r="BI224" s="172">
        <f>IF(N224="nulová",J224,0)</f>
        <v>0</v>
      </c>
      <c r="BJ224" s="17" t="s">
        <v>85</v>
      </c>
      <c r="BK224" s="172">
        <f>ROUND(I224*H224,2)</f>
        <v>0</v>
      </c>
      <c r="BL224" s="17" t="s">
        <v>143</v>
      </c>
      <c r="BM224" s="171" t="s">
        <v>308</v>
      </c>
    </row>
    <row r="225" spans="1:65" s="2" customFormat="1" ht="24" customHeight="1">
      <c r="A225" s="32"/>
      <c r="B225" s="158"/>
      <c r="C225" s="159" t="s">
        <v>309</v>
      </c>
      <c r="D225" s="159" t="s">
        <v>139</v>
      </c>
      <c r="E225" s="160" t="s">
        <v>310</v>
      </c>
      <c r="F225" s="161" t="s">
        <v>311</v>
      </c>
      <c r="G225" s="162" t="s">
        <v>255</v>
      </c>
      <c r="H225" s="163">
        <v>6.5</v>
      </c>
      <c r="I225" s="164"/>
      <c r="J225" s="165">
        <f>ROUND(I225*H225,2)</f>
        <v>0</v>
      </c>
      <c r="K225" s="166"/>
      <c r="L225" s="33"/>
      <c r="M225" s="167" t="s">
        <v>1</v>
      </c>
      <c r="N225" s="168" t="s">
        <v>41</v>
      </c>
      <c r="O225" s="58"/>
      <c r="P225" s="169">
        <f>O225*H225</f>
        <v>0</v>
      </c>
      <c r="Q225" s="169">
        <v>2.5999999999999998E-4</v>
      </c>
      <c r="R225" s="169">
        <f>Q225*H225</f>
        <v>1.6899999999999999E-3</v>
      </c>
      <c r="S225" s="169">
        <v>0</v>
      </c>
      <c r="T225" s="170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1" t="s">
        <v>223</v>
      </c>
      <c r="AT225" s="171" t="s">
        <v>139</v>
      </c>
      <c r="AU225" s="171" t="s">
        <v>85</v>
      </c>
      <c r="AY225" s="17" t="s">
        <v>137</v>
      </c>
      <c r="BE225" s="172">
        <f>IF(N225="základná",J225,0)</f>
        <v>0</v>
      </c>
      <c r="BF225" s="172">
        <f>IF(N225="znížená",J225,0)</f>
        <v>0</v>
      </c>
      <c r="BG225" s="172">
        <f>IF(N225="zákl. prenesená",J225,0)</f>
        <v>0</v>
      </c>
      <c r="BH225" s="172">
        <f>IF(N225="zníž. prenesená",J225,0)</f>
        <v>0</v>
      </c>
      <c r="BI225" s="172">
        <f>IF(N225="nulová",J225,0)</f>
        <v>0</v>
      </c>
      <c r="BJ225" s="17" t="s">
        <v>85</v>
      </c>
      <c r="BK225" s="172">
        <f>ROUND(I225*H225,2)</f>
        <v>0</v>
      </c>
      <c r="BL225" s="17" t="s">
        <v>223</v>
      </c>
      <c r="BM225" s="171" t="s">
        <v>312</v>
      </c>
    </row>
    <row r="226" spans="1:65" s="13" customFormat="1">
      <c r="B226" s="173"/>
      <c r="D226" s="174" t="s">
        <v>145</v>
      </c>
      <c r="E226" s="175" t="s">
        <v>1</v>
      </c>
      <c r="F226" s="176" t="s">
        <v>313</v>
      </c>
      <c r="H226" s="175" t="s">
        <v>1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5" t="s">
        <v>145</v>
      </c>
      <c r="AU226" s="175" t="s">
        <v>85</v>
      </c>
      <c r="AV226" s="13" t="s">
        <v>81</v>
      </c>
      <c r="AW226" s="13" t="s">
        <v>31</v>
      </c>
      <c r="AX226" s="13" t="s">
        <v>75</v>
      </c>
      <c r="AY226" s="175" t="s">
        <v>137</v>
      </c>
    </row>
    <row r="227" spans="1:65" s="14" customFormat="1">
      <c r="B227" s="181"/>
      <c r="D227" s="174" t="s">
        <v>145</v>
      </c>
      <c r="E227" s="182" t="s">
        <v>92</v>
      </c>
      <c r="F227" s="183" t="s">
        <v>299</v>
      </c>
      <c r="H227" s="184">
        <v>6.5</v>
      </c>
      <c r="I227" s="185"/>
      <c r="L227" s="181"/>
      <c r="M227" s="186"/>
      <c r="N227" s="187"/>
      <c r="O227" s="187"/>
      <c r="P227" s="187"/>
      <c r="Q227" s="187"/>
      <c r="R227" s="187"/>
      <c r="S227" s="187"/>
      <c r="T227" s="188"/>
      <c r="AT227" s="182" t="s">
        <v>145</v>
      </c>
      <c r="AU227" s="182" t="s">
        <v>85</v>
      </c>
      <c r="AV227" s="14" t="s">
        <v>85</v>
      </c>
      <c r="AW227" s="14" t="s">
        <v>31</v>
      </c>
      <c r="AX227" s="14" t="s">
        <v>75</v>
      </c>
      <c r="AY227" s="182" t="s">
        <v>137</v>
      </c>
    </row>
    <row r="228" spans="1:65" s="15" customFormat="1">
      <c r="B228" s="189"/>
      <c r="D228" s="174" t="s">
        <v>145</v>
      </c>
      <c r="E228" s="190" t="s">
        <v>1</v>
      </c>
      <c r="F228" s="191" t="s">
        <v>148</v>
      </c>
      <c r="H228" s="192">
        <v>6.5</v>
      </c>
      <c r="I228" s="193"/>
      <c r="L228" s="189"/>
      <c r="M228" s="194"/>
      <c r="N228" s="195"/>
      <c r="O228" s="195"/>
      <c r="P228" s="195"/>
      <c r="Q228" s="195"/>
      <c r="R228" s="195"/>
      <c r="S228" s="195"/>
      <c r="T228" s="196"/>
      <c r="AT228" s="190" t="s">
        <v>145</v>
      </c>
      <c r="AU228" s="190" t="s">
        <v>85</v>
      </c>
      <c r="AV228" s="15" t="s">
        <v>143</v>
      </c>
      <c r="AW228" s="15" t="s">
        <v>31</v>
      </c>
      <c r="AX228" s="15" t="s">
        <v>81</v>
      </c>
      <c r="AY228" s="190" t="s">
        <v>137</v>
      </c>
    </row>
    <row r="229" spans="1:65" s="2" customFormat="1" ht="24" customHeight="1">
      <c r="A229" s="32"/>
      <c r="B229" s="158"/>
      <c r="C229" s="159" t="s">
        <v>314</v>
      </c>
      <c r="D229" s="159" t="s">
        <v>139</v>
      </c>
      <c r="E229" s="160" t="s">
        <v>315</v>
      </c>
      <c r="F229" s="161" t="s">
        <v>316</v>
      </c>
      <c r="G229" s="162" t="s">
        <v>255</v>
      </c>
      <c r="H229" s="163">
        <v>39.6</v>
      </c>
      <c r="I229" s="164"/>
      <c r="J229" s="165">
        <f>ROUND(I229*H229,2)</f>
        <v>0</v>
      </c>
      <c r="K229" s="166"/>
      <c r="L229" s="33"/>
      <c r="M229" s="167" t="s">
        <v>1</v>
      </c>
      <c r="N229" s="168" t="s">
        <v>41</v>
      </c>
      <c r="O229" s="58"/>
      <c r="P229" s="169">
        <f>O229*H229</f>
        <v>0</v>
      </c>
      <c r="Q229" s="169">
        <v>2.5999999999999998E-4</v>
      </c>
      <c r="R229" s="169">
        <f>Q229*H229</f>
        <v>1.0296E-2</v>
      </c>
      <c r="S229" s="169">
        <v>0</v>
      </c>
      <c r="T229" s="170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1" t="s">
        <v>223</v>
      </c>
      <c r="AT229" s="171" t="s">
        <v>139</v>
      </c>
      <c r="AU229" s="171" t="s">
        <v>85</v>
      </c>
      <c r="AY229" s="17" t="s">
        <v>137</v>
      </c>
      <c r="BE229" s="172">
        <f>IF(N229="základná",J229,0)</f>
        <v>0</v>
      </c>
      <c r="BF229" s="172">
        <f>IF(N229="znížená",J229,0)</f>
        <v>0</v>
      </c>
      <c r="BG229" s="172">
        <f>IF(N229="zákl. prenesená",J229,0)</f>
        <v>0</v>
      </c>
      <c r="BH229" s="172">
        <f>IF(N229="zníž. prenesená",J229,0)</f>
        <v>0</v>
      </c>
      <c r="BI229" s="172">
        <f>IF(N229="nulová",J229,0)</f>
        <v>0</v>
      </c>
      <c r="BJ229" s="17" t="s">
        <v>85</v>
      </c>
      <c r="BK229" s="172">
        <f>ROUND(I229*H229,2)</f>
        <v>0</v>
      </c>
      <c r="BL229" s="17" t="s">
        <v>223</v>
      </c>
      <c r="BM229" s="171" t="s">
        <v>317</v>
      </c>
    </row>
    <row r="230" spans="1:65" s="13" customFormat="1">
      <c r="B230" s="173"/>
      <c r="D230" s="174" t="s">
        <v>145</v>
      </c>
      <c r="E230" s="175" t="s">
        <v>1</v>
      </c>
      <c r="F230" s="176" t="s">
        <v>318</v>
      </c>
      <c r="H230" s="175" t="s">
        <v>1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5" t="s">
        <v>145</v>
      </c>
      <c r="AU230" s="175" t="s">
        <v>85</v>
      </c>
      <c r="AV230" s="13" t="s">
        <v>81</v>
      </c>
      <c r="AW230" s="13" t="s">
        <v>31</v>
      </c>
      <c r="AX230" s="13" t="s">
        <v>75</v>
      </c>
      <c r="AY230" s="175" t="s">
        <v>137</v>
      </c>
    </row>
    <row r="231" spans="1:65" s="14" customFormat="1">
      <c r="B231" s="181"/>
      <c r="D231" s="174" t="s">
        <v>145</v>
      </c>
      <c r="E231" s="182" t="s">
        <v>88</v>
      </c>
      <c r="F231" s="183" t="s">
        <v>319</v>
      </c>
      <c r="H231" s="184">
        <v>39.6</v>
      </c>
      <c r="I231" s="185"/>
      <c r="L231" s="181"/>
      <c r="M231" s="186"/>
      <c r="N231" s="187"/>
      <c r="O231" s="187"/>
      <c r="P231" s="187"/>
      <c r="Q231" s="187"/>
      <c r="R231" s="187"/>
      <c r="S231" s="187"/>
      <c r="T231" s="188"/>
      <c r="AT231" s="182" t="s">
        <v>145</v>
      </c>
      <c r="AU231" s="182" t="s">
        <v>85</v>
      </c>
      <c r="AV231" s="14" t="s">
        <v>85</v>
      </c>
      <c r="AW231" s="14" t="s">
        <v>31</v>
      </c>
      <c r="AX231" s="14" t="s">
        <v>75</v>
      </c>
      <c r="AY231" s="182" t="s">
        <v>137</v>
      </c>
    </row>
    <row r="232" spans="1:65" s="15" customFormat="1">
      <c r="B232" s="189"/>
      <c r="D232" s="174" t="s">
        <v>145</v>
      </c>
      <c r="E232" s="190" t="s">
        <v>1</v>
      </c>
      <c r="F232" s="191" t="s">
        <v>148</v>
      </c>
      <c r="H232" s="192">
        <v>39.6</v>
      </c>
      <c r="I232" s="193"/>
      <c r="L232" s="189"/>
      <c r="M232" s="194"/>
      <c r="N232" s="195"/>
      <c r="O232" s="195"/>
      <c r="P232" s="195"/>
      <c r="Q232" s="195"/>
      <c r="R232" s="195"/>
      <c r="S232" s="195"/>
      <c r="T232" s="196"/>
      <c r="AT232" s="190" t="s">
        <v>145</v>
      </c>
      <c r="AU232" s="190" t="s">
        <v>85</v>
      </c>
      <c r="AV232" s="15" t="s">
        <v>143</v>
      </c>
      <c r="AW232" s="15" t="s">
        <v>31</v>
      </c>
      <c r="AX232" s="15" t="s">
        <v>81</v>
      </c>
      <c r="AY232" s="190" t="s">
        <v>137</v>
      </c>
    </row>
    <row r="233" spans="1:65" s="2" customFormat="1" ht="24" customHeight="1">
      <c r="A233" s="32"/>
      <c r="B233" s="158"/>
      <c r="C233" s="159" t="s">
        <v>320</v>
      </c>
      <c r="D233" s="159" t="s">
        <v>139</v>
      </c>
      <c r="E233" s="160" t="s">
        <v>321</v>
      </c>
      <c r="F233" s="161" t="s">
        <v>322</v>
      </c>
      <c r="G233" s="162" t="s">
        <v>255</v>
      </c>
      <c r="H233" s="163">
        <v>60.173999999999999</v>
      </c>
      <c r="I233" s="164"/>
      <c r="J233" s="165">
        <f>ROUND(I233*H233,2)</f>
        <v>0</v>
      </c>
      <c r="K233" s="166"/>
      <c r="L233" s="33"/>
      <c r="M233" s="167" t="s">
        <v>1</v>
      </c>
      <c r="N233" s="168" t="s">
        <v>41</v>
      </c>
      <c r="O233" s="58"/>
      <c r="P233" s="169">
        <f>O233*H233</f>
        <v>0</v>
      </c>
      <c r="Q233" s="169">
        <v>2.5999999999999998E-4</v>
      </c>
      <c r="R233" s="169">
        <f>Q233*H233</f>
        <v>1.5645239999999998E-2</v>
      </c>
      <c r="S233" s="169">
        <v>0</v>
      </c>
      <c r="T233" s="170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1" t="s">
        <v>223</v>
      </c>
      <c r="AT233" s="171" t="s">
        <v>139</v>
      </c>
      <c r="AU233" s="171" t="s">
        <v>85</v>
      </c>
      <c r="AY233" s="17" t="s">
        <v>137</v>
      </c>
      <c r="BE233" s="172">
        <f>IF(N233="základná",J233,0)</f>
        <v>0</v>
      </c>
      <c r="BF233" s="172">
        <f>IF(N233="znížená",J233,0)</f>
        <v>0</v>
      </c>
      <c r="BG233" s="172">
        <f>IF(N233="zákl. prenesená",J233,0)</f>
        <v>0</v>
      </c>
      <c r="BH233" s="172">
        <f>IF(N233="zníž. prenesená",J233,0)</f>
        <v>0</v>
      </c>
      <c r="BI233" s="172">
        <f>IF(N233="nulová",J233,0)</f>
        <v>0</v>
      </c>
      <c r="BJ233" s="17" t="s">
        <v>85</v>
      </c>
      <c r="BK233" s="172">
        <f>ROUND(I233*H233,2)</f>
        <v>0</v>
      </c>
      <c r="BL233" s="17" t="s">
        <v>223</v>
      </c>
      <c r="BM233" s="171" t="s">
        <v>323</v>
      </c>
    </row>
    <row r="234" spans="1:65" s="13" customFormat="1">
      <c r="B234" s="173"/>
      <c r="D234" s="174" t="s">
        <v>145</v>
      </c>
      <c r="E234" s="175" t="s">
        <v>1</v>
      </c>
      <c r="F234" s="176" t="s">
        <v>324</v>
      </c>
      <c r="H234" s="175" t="s">
        <v>1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5" t="s">
        <v>145</v>
      </c>
      <c r="AU234" s="175" t="s">
        <v>85</v>
      </c>
      <c r="AV234" s="13" t="s">
        <v>81</v>
      </c>
      <c r="AW234" s="13" t="s">
        <v>31</v>
      </c>
      <c r="AX234" s="13" t="s">
        <v>75</v>
      </c>
      <c r="AY234" s="175" t="s">
        <v>137</v>
      </c>
    </row>
    <row r="235" spans="1:65" s="14" customFormat="1">
      <c r="B235" s="181"/>
      <c r="D235" s="174" t="s">
        <v>145</v>
      </c>
      <c r="E235" s="182" t="s">
        <v>1</v>
      </c>
      <c r="F235" s="183" t="s">
        <v>325</v>
      </c>
      <c r="H235" s="184">
        <v>30.8</v>
      </c>
      <c r="I235" s="185"/>
      <c r="L235" s="181"/>
      <c r="M235" s="186"/>
      <c r="N235" s="187"/>
      <c r="O235" s="187"/>
      <c r="P235" s="187"/>
      <c r="Q235" s="187"/>
      <c r="R235" s="187"/>
      <c r="S235" s="187"/>
      <c r="T235" s="188"/>
      <c r="AT235" s="182" t="s">
        <v>145</v>
      </c>
      <c r="AU235" s="182" t="s">
        <v>85</v>
      </c>
      <c r="AV235" s="14" t="s">
        <v>85</v>
      </c>
      <c r="AW235" s="14" t="s">
        <v>31</v>
      </c>
      <c r="AX235" s="14" t="s">
        <v>75</v>
      </c>
      <c r="AY235" s="182" t="s">
        <v>137</v>
      </c>
    </row>
    <row r="236" spans="1:65" s="13" customFormat="1">
      <c r="B236" s="173"/>
      <c r="D236" s="174" t="s">
        <v>145</v>
      </c>
      <c r="E236" s="175" t="s">
        <v>1</v>
      </c>
      <c r="F236" s="176" t="s">
        <v>326</v>
      </c>
      <c r="H236" s="175" t="s">
        <v>1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5" t="s">
        <v>145</v>
      </c>
      <c r="AU236" s="175" t="s">
        <v>85</v>
      </c>
      <c r="AV236" s="13" t="s">
        <v>81</v>
      </c>
      <c r="AW236" s="13" t="s">
        <v>31</v>
      </c>
      <c r="AX236" s="13" t="s">
        <v>75</v>
      </c>
      <c r="AY236" s="175" t="s">
        <v>137</v>
      </c>
    </row>
    <row r="237" spans="1:65" s="14" customFormat="1">
      <c r="B237" s="181"/>
      <c r="D237" s="174" t="s">
        <v>145</v>
      </c>
      <c r="E237" s="182" t="s">
        <v>1</v>
      </c>
      <c r="F237" s="183" t="s">
        <v>327</v>
      </c>
      <c r="H237" s="184">
        <v>17.850000000000001</v>
      </c>
      <c r="I237" s="185"/>
      <c r="L237" s="181"/>
      <c r="M237" s="186"/>
      <c r="N237" s="187"/>
      <c r="O237" s="187"/>
      <c r="P237" s="187"/>
      <c r="Q237" s="187"/>
      <c r="R237" s="187"/>
      <c r="S237" s="187"/>
      <c r="T237" s="188"/>
      <c r="AT237" s="182" t="s">
        <v>145</v>
      </c>
      <c r="AU237" s="182" t="s">
        <v>85</v>
      </c>
      <c r="AV237" s="14" t="s">
        <v>85</v>
      </c>
      <c r="AW237" s="14" t="s">
        <v>31</v>
      </c>
      <c r="AX237" s="14" t="s">
        <v>75</v>
      </c>
      <c r="AY237" s="182" t="s">
        <v>137</v>
      </c>
    </row>
    <row r="238" spans="1:65" s="13" customFormat="1">
      <c r="B238" s="173"/>
      <c r="D238" s="174" t="s">
        <v>145</v>
      </c>
      <c r="E238" s="175" t="s">
        <v>1</v>
      </c>
      <c r="F238" s="176" t="s">
        <v>328</v>
      </c>
      <c r="H238" s="175" t="s">
        <v>1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5" t="s">
        <v>145</v>
      </c>
      <c r="AU238" s="175" t="s">
        <v>85</v>
      </c>
      <c r="AV238" s="13" t="s">
        <v>81</v>
      </c>
      <c r="AW238" s="13" t="s">
        <v>31</v>
      </c>
      <c r="AX238" s="13" t="s">
        <v>75</v>
      </c>
      <c r="AY238" s="175" t="s">
        <v>137</v>
      </c>
    </row>
    <row r="239" spans="1:65" s="14" customFormat="1">
      <c r="B239" s="181"/>
      <c r="D239" s="174" t="s">
        <v>145</v>
      </c>
      <c r="E239" s="182" t="s">
        <v>1</v>
      </c>
      <c r="F239" s="183" t="s">
        <v>329</v>
      </c>
      <c r="H239" s="184">
        <v>7</v>
      </c>
      <c r="I239" s="185"/>
      <c r="L239" s="181"/>
      <c r="M239" s="186"/>
      <c r="N239" s="187"/>
      <c r="O239" s="187"/>
      <c r="P239" s="187"/>
      <c r="Q239" s="187"/>
      <c r="R239" s="187"/>
      <c r="S239" s="187"/>
      <c r="T239" s="188"/>
      <c r="AT239" s="182" t="s">
        <v>145</v>
      </c>
      <c r="AU239" s="182" t="s">
        <v>85</v>
      </c>
      <c r="AV239" s="14" t="s">
        <v>85</v>
      </c>
      <c r="AW239" s="14" t="s">
        <v>31</v>
      </c>
      <c r="AX239" s="14" t="s">
        <v>75</v>
      </c>
      <c r="AY239" s="182" t="s">
        <v>137</v>
      </c>
    </row>
    <row r="240" spans="1:65" s="13" customFormat="1">
      <c r="B240" s="173"/>
      <c r="D240" s="174" t="s">
        <v>145</v>
      </c>
      <c r="E240" s="175" t="s">
        <v>1</v>
      </c>
      <c r="F240" s="176" t="s">
        <v>330</v>
      </c>
      <c r="H240" s="175" t="s">
        <v>1</v>
      </c>
      <c r="I240" s="177"/>
      <c r="L240" s="173"/>
      <c r="M240" s="178"/>
      <c r="N240" s="179"/>
      <c r="O240" s="179"/>
      <c r="P240" s="179"/>
      <c r="Q240" s="179"/>
      <c r="R240" s="179"/>
      <c r="S240" s="179"/>
      <c r="T240" s="180"/>
      <c r="AT240" s="175" t="s">
        <v>145</v>
      </c>
      <c r="AU240" s="175" t="s">
        <v>85</v>
      </c>
      <c r="AV240" s="13" t="s">
        <v>81</v>
      </c>
      <c r="AW240" s="13" t="s">
        <v>31</v>
      </c>
      <c r="AX240" s="13" t="s">
        <v>75</v>
      </c>
      <c r="AY240" s="175" t="s">
        <v>137</v>
      </c>
    </row>
    <row r="241" spans="1:65" s="14" customFormat="1">
      <c r="B241" s="181"/>
      <c r="D241" s="174" t="s">
        <v>145</v>
      </c>
      <c r="E241" s="182" t="s">
        <v>1</v>
      </c>
      <c r="F241" s="183" t="s">
        <v>331</v>
      </c>
      <c r="H241" s="184">
        <v>4.524</v>
      </c>
      <c r="I241" s="185"/>
      <c r="L241" s="181"/>
      <c r="M241" s="186"/>
      <c r="N241" s="187"/>
      <c r="O241" s="187"/>
      <c r="P241" s="187"/>
      <c r="Q241" s="187"/>
      <c r="R241" s="187"/>
      <c r="S241" s="187"/>
      <c r="T241" s="188"/>
      <c r="AT241" s="182" t="s">
        <v>145</v>
      </c>
      <c r="AU241" s="182" t="s">
        <v>85</v>
      </c>
      <c r="AV241" s="14" t="s">
        <v>85</v>
      </c>
      <c r="AW241" s="14" t="s">
        <v>31</v>
      </c>
      <c r="AX241" s="14" t="s">
        <v>75</v>
      </c>
      <c r="AY241" s="182" t="s">
        <v>137</v>
      </c>
    </row>
    <row r="242" spans="1:65" s="15" customFormat="1">
      <c r="B242" s="189"/>
      <c r="D242" s="174" t="s">
        <v>145</v>
      </c>
      <c r="E242" s="190" t="s">
        <v>83</v>
      </c>
      <c r="F242" s="191" t="s">
        <v>148</v>
      </c>
      <c r="H242" s="192">
        <v>60.173999999999999</v>
      </c>
      <c r="I242" s="193"/>
      <c r="L242" s="189"/>
      <c r="M242" s="194"/>
      <c r="N242" s="195"/>
      <c r="O242" s="195"/>
      <c r="P242" s="195"/>
      <c r="Q242" s="195"/>
      <c r="R242" s="195"/>
      <c r="S242" s="195"/>
      <c r="T242" s="196"/>
      <c r="AT242" s="190" t="s">
        <v>145</v>
      </c>
      <c r="AU242" s="190" t="s">
        <v>85</v>
      </c>
      <c r="AV242" s="15" t="s">
        <v>143</v>
      </c>
      <c r="AW242" s="15" t="s">
        <v>31</v>
      </c>
      <c r="AX242" s="15" t="s">
        <v>81</v>
      </c>
      <c r="AY242" s="190" t="s">
        <v>137</v>
      </c>
    </row>
    <row r="243" spans="1:65" s="2" customFormat="1" ht="16.5" customHeight="1">
      <c r="A243" s="32"/>
      <c r="B243" s="158"/>
      <c r="C243" s="197" t="s">
        <v>332</v>
      </c>
      <c r="D243" s="197" t="s">
        <v>246</v>
      </c>
      <c r="E243" s="198" t="s">
        <v>333</v>
      </c>
      <c r="F243" s="199" t="s">
        <v>334</v>
      </c>
      <c r="G243" s="200" t="s">
        <v>142</v>
      </c>
      <c r="H243" s="201">
        <v>2.4319999999999999</v>
      </c>
      <c r="I243" s="202"/>
      <c r="J243" s="203">
        <f>ROUND(I243*H243,2)</f>
        <v>0</v>
      </c>
      <c r="K243" s="204"/>
      <c r="L243" s="205"/>
      <c r="M243" s="206" t="s">
        <v>1</v>
      </c>
      <c r="N243" s="207" t="s">
        <v>41</v>
      </c>
      <c r="O243" s="58"/>
      <c r="P243" s="169">
        <f>O243*H243</f>
        <v>0</v>
      </c>
      <c r="Q243" s="169">
        <v>0.55000000000000004</v>
      </c>
      <c r="R243" s="169">
        <f>Q243*H243</f>
        <v>1.3376000000000001</v>
      </c>
      <c r="S243" s="169">
        <v>0</v>
      </c>
      <c r="T243" s="170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1" t="s">
        <v>320</v>
      </c>
      <c r="AT243" s="171" t="s">
        <v>246</v>
      </c>
      <c r="AU243" s="171" t="s">
        <v>85</v>
      </c>
      <c r="AY243" s="17" t="s">
        <v>137</v>
      </c>
      <c r="BE243" s="172">
        <f>IF(N243="základná",J243,0)</f>
        <v>0</v>
      </c>
      <c r="BF243" s="172">
        <f>IF(N243="znížená",J243,0)</f>
        <v>0</v>
      </c>
      <c r="BG243" s="172">
        <f>IF(N243="zákl. prenesená",J243,0)</f>
        <v>0</v>
      </c>
      <c r="BH243" s="172">
        <f>IF(N243="zníž. prenesená",J243,0)</f>
        <v>0</v>
      </c>
      <c r="BI243" s="172">
        <f>IF(N243="nulová",J243,0)</f>
        <v>0</v>
      </c>
      <c r="BJ243" s="17" t="s">
        <v>85</v>
      </c>
      <c r="BK243" s="172">
        <f>ROUND(I243*H243,2)</f>
        <v>0</v>
      </c>
      <c r="BL243" s="17" t="s">
        <v>223</v>
      </c>
      <c r="BM243" s="171" t="s">
        <v>335</v>
      </c>
    </row>
    <row r="244" spans="1:65" s="14" customFormat="1">
      <c r="B244" s="181"/>
      <c r="D244" s="174" t="s">
        <v>145</v>
      </c>
      <c r="E244" s="182" t="s">
        <v>1</v>
      </c>
      <c r="F244" s="183" t="s">
        <v>336</v>
      </c>
      <c r="H244" s="184">
        <v>7.1999999999999995E-2</v>
      </c>
      <c r="I244" s="185"/>
      <c r="L244" s="181"/>
      <c r="M244" s="186"/>
      <c r="N244" s="187"/>
      <c r="O244" s="187"/>
      <c r="P244" s="187"/>
      <c r="Q244" s="187"/>
      <c r="R244" s="187"/>
      <c r="S244" s="187"/>
      <c r="T244" s="188"/>
      <c r="AT244" s="182" t="s">
        <v>145</v>
      </c>
      <c r="AU244" s="182" t="s">
        <v>85</v>
      </c>
      <c r="AV244" s="14" t="s">
        <v>85</v>
      </c>
      <c r="AW244" s="14" t="s">
        <v>31</v>
      </c>
      <c r="AX244" s="14" t="s">
        <v>75</v>
      </c>
      <c r="AY244" s="182" t="s">
        <v>137</v>
      </c>
    </row>
    <row r="245" spans="1:65" s="14" customFormat="1">
      <c r="B245" s="181"/>
      <c r="D245" s="174" t="s">
        <v>145</v>
      </c>
      <c r="E245" s="182" t="s">
        <v>1</v>
      </c>
      <c r="F245" s="183" t="s">
        <v>337</v>
      </c>
      <c r="H245" s="184">
        <v>0.871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145</v>
      </c>
      <c r="AU245" s="182" t="s">
        <v>85</v>
      </c>
      <c r="AV245" s="14" t="s">
        <v>85</v>
      </c>
      <c r="AW245" s="14" t="s">
        <v>31</v>
      </c>
      <c r="AX245" s="14" t="s">
        <v>75</v>
      </c>
      <c r="AY245" s="182" t="s">
        <v>137</v>
      </c>
    </row>
    <row r="246" spans="1:65" s="14" customFormat="1">
      <c r="B246" s="181"/>
      <c r="D246" s="174" t="s">
        <v>145</v>
      </c>
      <c r="E246" s="182" t="s">
        <v>1</v>
      </c>
      <c r="F246" s="183" t="s">
        <v>338</v>
      </c>
      <c r="H246" s="184">
        <v>1.4890000000000001</v>
      </c>
      <c r="I246" s="185"/>
      <c r="L246" s="181"/>
      <c r="M246" s="186"/>
      <c r="N246" s="187"/>
      <c r="O246" s="187"/>
      <c r="P246" s="187"/>
      <c r="Q246" s="187"/>
      <c r="R246" s="187"/>
      <c r="S246" s="187"/>
      <c r="T246" s="188"/>
      <c r="AT246" s="182" t="s">
        <v>145</v>
      </c>
      <c r="AU246" s="182" t="s">
        <v>85</v>
      </c>
      <c r="AV246" s="14" t="s">
        <v>85</v>
      </c>
      <c r="AW246" s="14" t="s">
        <v>31</v>
      </c>
      <c r="AX246" s="14" t="s">
        <v>75</v>
      </c>
      <c r="AY246" s="182" t="s">
        <v>137</v>
      </c>
    </row>
    <row r="247" spans="1:65" s="15" customFormat="1">
      <c r="B247" s="189"/>
      <c r="D247" s="174" t="s">
        <v>145</v>
      </c>
      <c r="E247" s="190" t="s">
        <v>1</v>
      </c>
      <c r="F247" s="191" t="s">
        <v>148</v>
      </c>
      <c r="H247" s="192">
        <v>2.4319999999999999</v>
      </c>
      <c r="I247" s="193"/>
      <c r="L247" s="189"/>
      <c r="M247" s="194"/>
      <c r="N247" s="195"/>
      <c r="O247" s="195"/>
      <c r="P247" s="195"/>
      <c r="Q247" s="195"/>
      <c r="R247" s="195"/>
      <c r="S247" s="195"/>
      <c r="T247" s="196"/>
      <c r="AT247" s="190" t="s">
        <v>145</v>
      </c>
      <c r="AU247" s="190" t="s">
        <v>85</v>
      </c>
      <c r="AV247" s="15" t="s">
        <v>143</v>
      </c>
      <c r="AW247" s="15" t="s">
        <v>31</v>
      </c>
      <c r="AX247" s="15" t="s">
        <v>81</v>
      </c>
      <c r="AY247" s="190" t="s">
        <v>137</v>
      </c>
    </row>
    <row r="248" spans="1:65" s="2" customFormat="1" ht="53.4" customHeight="1">
      <c r="A248" s="32"/>
      <c r="B248" s="158"/>
      <c r="C248" s="159" t="s">
        <v>339</v>
      </c>
      <c r="D248" s="159" t="s">
        <v>139</v>
      </c>
      <c r="E248" s="160" t="s">
        <v>340</v>
      </c>
      <c r="F248" s="161" t="s">
        <v>341</v>
      </c>
      <c r="G248" s="162" t="s">
        <v>142</v>
      </c>
      <c r="H248" s="163">
        <v>2.4319999999999999</v>
      </c>
      <c r="I248" s="164"/>
      <c r="J248" s="165">
        <f>ROUND(I248*H248,2)</f>
        <v>0</v>
      </c>
      <c r="K248" s="166"/>
      <c r="L248" s="33"/>
      <c r="M248" s="167" t="s">
        <v>1</v>
      </c>
      <c r="N248" s="168" t="s">
        <v>41</v>
      </c>
      <c r="O248" s="58"/>
      <c r="P248" s="169">
        <f>O248*H248</f>
        <v>0</v>
      </c>
      <c r="Q248" s="169">
        <v>2.3099999999999999E-2</v>
      </c>
      <c r="R248" s="169">
        <f>Q248*H248</f>
        <v>5.6179199999999999E-2</v>
      </c>
      <c r="S248" s="169">
        <v>0</v>
      </c>
      <c r="T248" s="170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1" t="s">
        <v>223</v>
      </c>
      <c r="AT248" s="171" t="s">
        <v>139</v>
      </c>
      <c r="AU248" s="171" t="s">
        <v>85</v>
      </c>
      <c r="AY248" s="17" t="s">
        <v>137</v>
      </c>
      <c r="BE248" s="172">
        <f>IF(N248="základná",J248,0)</f>
        <v>0</v>
      </c>
      <c r="BF248" s="172">
        <f>IF(N248="znížená",J248,0)</f>
        <v>0</v>
      </c>
      <c r="BG248" s="172">
        <f>IF(N248="zákl. prenesená",J248,0)</f>
        <v>0</v>
      </c>
      <c r="BH248" s="172">
        <f>IF(N248="zníž. prenesená",J248,0)</f>
        <v>0</v>
      </c>
      <c r="BI248" s="172">
        <f>IF(N248="nulová",J248,0)</f>
        <v>0</v>
      </c>
      <c r="BJ248" s="17" t="s">
        <v>85</v>
      </c>
      <c r="BK248" s="172">
        <f>ROUND(I248*H248,2)</f>
        <v>0</v>
      </c>
      <c r="BL248" s="17" t="s">
        <v>223</v>
      </c>
      <c r="BM248" s="171" t="s">
        <v>342</v>
      </c>
    </row>
    <row r="249" spans="1:65" s="14" customFormat="1" ht="25.2" customHeight="1">
      <c r="B249" s="181"/>
      <c r="D249" s="174" t="s">
        <v>145</v>
      </c>
      <c r="E249" s="182" t="s">
        <v>1</v>
      </c>
      <c r="F249" s="183" t="s">
        <v>90</v>
      </c>
      <c r="H249" s="184">
        <v>2.4319999999999999</v>
      </c>
      <c r="I249" s="185"/>
      <c r="L249" s="181"/>
      <c r="M249" s="186"/>
      <c r="N249" s="187"/>
      <c r="O249" s="187"/>
      <c r="P249" s="187"/>
      <c r="Q249" s="187"/>
      <c r="R249" s="187"/>
      <c r="S249" s="187"/>
      <c r="T249" s="188"/>
      <c r="AT249" s="182" t="s">
        <v>145</v>
      </c>
      <c r="AU249" s="182" t="s">
        <v>85</v>
      </c>
      <c r="AV249" s="14" t="s">
        <v>85</v>
      </c>
      <c r="AW249" s="14" t="s">
        <v>31</v>
      </c>
      <c r="AX249" s="14" t="s">
        <v>81</v>
      </c>
      <c r="AY249" s="182" t="s">
        <v>137</v>
      </c>
    </row>
    <row r="250" spans="1:65" s="2" customFormat="1" ht="16.5" customHeight="1">
      <c r="A250" s="32"/>
      <c r="B250" s="158"/>
      <c r="C250" s="159" t="s">
        <v>343</v>
      </c>
      <c r="D250" s="159" t="s">
        <v>139</v>
      </c>
      <c r="E250" s="160" t="s">
        <v>344</v>
      </c>
      <c r="F250" s="161" t="s">
        <v>345</v>
      </c>
      <c r="G250" s="162" t="s">
        <v>204</v>
      </c>
      <c r="H250" s="163">
        <v>28.82</v>
      </c>
      <c r="I250" s="164"/>
      <c r="J250" s="165">
        <f>ROUND(I250*H250,2)</f>
        <v>0</v>
      </c>
      <c r="K250" s="166"/>
      <c r="L250" s="33"/>
      <c r="M250" s="167" t="s">
        <v>1</v>
      </c>
      <c r="N250" s="168" t="s">
        <v>41</v>
      </c>
      <c r="O250" s="58"/>
      <c r="P250" s="169">
        <f>O250*H250</f>
        <v>0</v>
      </c>
      <c r="Q250" s="169">
        <v>0</v>
      </c>
      <c r="R250" s="169">
        <f>Q250*H250</f>
        <v>0</v>
      </c>
      <c r="S250" s="169">
        <v>0</v>
      </c>
      <c r="T250" s="170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1" t="s">
        <v>223</v>
      </c>
      <c r="AT250" s="171" t="s">
        <v>139</v>
      </c>
      <c r="AU250" s="171" t="s">
        <v>85</v>
      </c>
      <c r="AY250" s="17" t="s">
        <v>137</v>
      </c>
      <c r="BE250" s="172">
        <f>IF(N250="základná",J250,0)</f>
        <v>0</v>
      </c>
      <c r="BF250" s="172">
        <f>IF(N250="znížená",J250,0)</f>
        <v>0</v>
      </c>
      <c r="BG250" s="172">
        <f>IF(N250="zákl. prenesená",J250,0)</f>
        <v>0</v>
      </c>
      <c r="BH250" s="172">
        <f>IF(N250="zníž. prenesená",J250,0)</f>
        <v>0</v>
      </c>
      <c r="BI250" s="172">
        <f>IF(N250="nulová",J250,0)</f>
        <v>0</v>
      </c>
      <c r="BJ250" s="17" t="s">
        <v>85</v>
      </c>
      <c r="BK250" s="172">
        <f>ROUND(I250*H250,2)</f>
        <v>0</v>
      </c>
      <c r="BL250" s="17" t="s">
        <v>223</v>
      </c>
      <c r="BM250" s="171" t="s">
        <v>346</v>
      </c>
    </row>
    <row r="251" spans="1:65" s="13" customFormat="1">
      <c r="B251" s="173"/>
      <c r="D251" s="174" t="s">
        <v>145</v>
      </c>
      <c r="E251" s="175" t="s">
        <v>1</v>
      </c>
      <c r="F251" s="176" t="s">
        <v>347</v>
      </c>
      <c r="H251" s="175" t="s">
        <v>1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5" t="s">
        <v>145</v>
      </c>
      <c r="AU251" s="175" t="s">
        <v>85</v>
      </c>
      <c r="AV251" s="13" t="s">
        <v>81</v>
      </c>
      <c r="AW251" s="13" t="s">
        <v>31</v>
      </c>
      <c r="AX251" s="13" t="s">
        <v>75</v>
      </c>
      <c r="AY251" s="175" t="s">
        <v>137</v>
      </c>
    </row>
    <row r="252" spans="1:65" s="14" customFormat="1">
      <c r="B252" s="181"/>
      <c r="D252" s="174" t="s">
        <v>145</v>
      </c>
      <c r="E252" s="182" t="s">
        <v>97</v>
      </c>
      <c r="F252" s="183" t="s">
        <v>348</v>
      </c>
      <c r="H252" s="184">
        <v>28.82</v>
      </c>
      <c r="I252" s="185"/>
      <c r="L252" s="181"/>
      <c r="M252" s="186"/>
      <c r="N252" s="187"/>
      <c r="O252" s="187"/>
      <c r="P252" s="187"/>
      <c r="Q252" s="187"/>
      <c r="R252" s="187"/>
      <c r="S252" s="187"/>
      <c r="T252" s="188"/>
      <c r="AT252" s="182" t="s">
        <v>145</v>
      </c>
      <c r="AU252" s="182" t="s">
        <v>85</v>
      </c>
      <c r="AV252" s="14" t="s">
        <v>85</v>
      </c>
      <c r="AW252" s="14" t="s">
        <v>31</v>
      </c>
      <c r="AX252" s="14" t="s">
        <v>81</v>
      </c>
      <c r="AY252" s="182" t="s">
        <v>137</v>
      </c>
    </row>
    <row r="253" spans="1:65" s="2" customFormat="1" ht="22.5" customHeight="1">
      <c r="A253" s="32"/>
      <c r="B253" s="158"/>
      <c r="C253" s="197" t="s">
        <v>349</v>
      </c>
      <c r="D253" s="197" t="s">
        <v>246</v>
      </c>
      <c r="E253" s="198" t="s">
        <v>350</v>
      </c>
      <c r="F253" s="199" t="s">
        <v>351</v>
      </c>
      <c r="G253" s="200" t="s">
        <v>204</v>
      </c>
      <c r="H253" s="201">
        <v>31.702000000000002</v>
      </c>
      <c r="I253" s="202"/>
      <c r="J253" s="203">
        <f>ROUND(I253*H253,2)</f>
        <v>0</v>
      </c>
      <c r="K253" s="204"/>
      <c r="L253" s="205"/>
      <c r="M253" s="206" t="s">
        <v>1</v>
      </c>
      <c r="N253" s="207" t="s">
        <v>41</v>
      </c>
      <c r="O253" s="58"/>
      <c r="P253" s="169">
        <f>O253*H253</f>
        <v>0</v>
      </c>
      <c r="Q253" s="169">
        <v>5.3600000000000002E-3</v>
      </c>
      <c r="R253" s="169">
        <f>Q253*H253</f>
        <v>0.16992272000000003</v>
      </c>
      <c r="S253" s="169">
        <v>0</v>
      </c>
      <c r="T253" s="170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71" t="s">
        <v>320</v>
      </c>
      <c r="AT253" s="171" t="s">
        <v>246</v>
      </c>
      <c r="AU253" s="171" t="s">
        <v>85</v>
      </c>
      <c r="AY253" s="17" t="s">
        <v>137</v>
      </c>
      <c r="BE253" s="172">
        <f>IF(N253="základná",J253,0)</f>
        <v>0</v>
      </c>
      <c r="BF253" s="172">
        <f>IF(N253="znížená",J253,0)</f>
        <v>0</v>
      </c>
      <c r="BG253" s="172">
        <f>IF(N253="zákl. prenesená",J253,0)</f>
        <v>0</v>
      </c>
      <c r="BH253" s="172">
        <f>IF(N253="zníž. prenesená",J253,0)</f>
        <v>0</v>
      </c>
      <c r="BI253" s="172">
        <f>IF(N253="nulová",J253,0)</f>
        <v>0</v>
      </c>
      <c r="BJ253" s="17" t="s">
        <v>85</v>
      </c>
      <c r="BK253" s="172">
        <f>ROUND(I253*H253,2)</f>
        <v>0</v>
      </c>
      <c r="BL253" s="17" t="s">
        <v>223</v>
      </c>
      <c r="BM253" s="171" t="s">
        <v>352</v>
      </c>
    </row>
    <row r="254" spans="1:65" s="14" customFormat="1">
      <c r="B254" s="181"/>
      <c r="D254" s="174" t="s">
        <v>145</v>
      </c>
      <c r="E254" s="182" t="s">
        <v>1</v>
      </c>
      <c r="F254" s="183" t="s">
        <v>353</v>
      </c>
      <c r="H254" s="184">
        <v>31.702000000000002</v>
      </c>
      <c r="I254" s="185"/>
      <c r="L254" s="181"/>
      <c r="M254" s="186"/>
      <c r="N254" s="187"/>
      <c r="O254" s="187"/>
      <c r="P254" s="187"/>
      <c r="Q254" s="187"/>
      <c r="R254" s="187"/>
      <c r="S254" s="187"/>
      <c r="T254" s="188"/>
      <c r="AT254" s="182" t="s">
        <v>145</v>
      </c>
      <c r="AU254" s="182" t="s">
        <v>85</v>
      </c>
      <c r="AV254" s="14" t="s">
        <v>85</v>
      </c>
      <c r="AW254" s="14" t="s">
        <v>31</v>
      </c>
      <c r="AX254" s="14" t="s">
        <v>81</v>
      </c>
      <c r="AY254" s="182" t="s">
        <v>137</v>
      </c>
    </row>
    <row r="255" spans="1:65" s="2" customFormat="1" ht="24" customHeight="1">
      <c r="A255" s="32"/>
      <c r="B255" s="158"/>
      <c r="C255" s="159" t="s">
        <v>354</v>
      </c>
      <c r="D255" s="159" t="s">
        <v>139</v>
      </c>
      <c r="E255" s="160" t="s">
        <v>355</v>
      </c>
      <c r="F255" s="161" t="s">
        <v>356</v>
      </c>
      <c r="G255" s="162" t="s">
        <v>142</v>
      </c>
      <c r="H255" s="163">
        <v>0.72099999999999997</v>
      </c>
      <c r="I255" s="164"/>
      <c r="J255" s="165">
        <f>ROUND(I255*H255,2)</f>
        <v>0</v>
      </c>
      <c r="K255" s="166"/>
      <c r="L255" s="33"/>
      <c r="M255" s="167" t="s">
        <v>1</v>
      </c>
      <c r="N255" s="168" t="s">
        <v>41</v>
      </c>
      <c r="O255" s="58"/>
      <c r="P255" s="169">
        <f>O255*H255</f>
        <v>0</v>
      </c>
      <c r="Q255" s="169">
        <v>2.9399999999999999E-3</v>
      </c>
      <c r="R255" s="169">
        <f>Q255*H255</f>
        <v>2.1197399999999997E-3</v>
      </c>
      <c r="S255" s="169">
        <v>0</v>
      </c>
      <c r="T255" s="170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71" t="s">
        <v>223</v>
      </c>
      <c r="AT255" s="171" t="s">
        <v>139</v>
      </c>
      <c r="AU255" s="171" t="s">
        <v>85</v>
      </c>
      <c r="AY255" s="17" t="s">
        <v>137</v>
      </c>
      <c r="BE255" s="172">
        <f>IF(N255="základná",J255,0)</f>
        <v>0</v>
      </c>
      <c r="BF255" s="172">
        <f>IF(N255="znížená",J255,0)</f>
        <v>0</v>
      </c>
      <c r="BG255" s="172">
        <f>IF(N255="zákl. prenesená",J255,0)</f>
        <v>0</v>
      </c>
      <c r="BH255" s="172">
        <f>IF(N255="zníž. prenesená",J255,0)</f>
        <v>0</v>
      </c>
      <c r="BI255" s="172">
        <f>IF(N255="nulová",J255,0)</f>
        <v>0</v>
      </c>
      <c r="BJ255" s="17" t="s">
        <v>85</v>
      </c>
      <c r="BK255" s="172">
        <f>ROUND(I255*H255,2)</f>
        <v>0</v>
      </c>
      <c r="BL255" s="17" t="s">
        <v>223</v>
      </c>
      <c r="BM255" s="171" t="s">
        <v>357</v>
      </c>
    </row>
    <row r="256" spans="1:65" s="13" customFormat="1">
      <c r="B256" s="173"/>
      <c r="D256" s="174" t="s">
        <v>145</v>
      </c>
      <c r="E256" s="175" t="s">
        <v>1</v>
      </c>
      <c r="F256" s="176" t="s">
        <v>347</v>
      </c>
      <c r="H256" s="175" t="s">
        <v>1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5" t="s">
        <v>145</v>
      </c>
      <c r="AU256" s="175" t="s">
        <v>85</v>
      </c>
      <c r="AV256" s="13" t="s">
        <v>81</v>
      </c>
      <c r="AW256" s="13" t="s">
        <v>31</v>
      </c>
      <c r="AX256" s="13" t="s">
        <v>75</v>
      </c>
      <c r="AY256" s="175" t="s">
        <v>137</v>
      </c>
    </row>
    <row r="257" spans="1:65" s="14" customFormat="1">
      <c r="B257" s="181"/>
      <c r="D257" s="174" t="s">
        <v>145</v>
      </c>
      <c r="E257" s="182" t="s">
        <v>1</v>
      </c>
      <c r="F257" s="183" t="s">
        <v>358</v>
      </c>
      <c r="H257" s="184">
        <v>0.72099999999999997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145</v>
      </c>
      <c r="AU257" s="182" t="s">
        <v>85</v>
      </c>
      <c r="AV257" s="14" t="s">
        <v>85</v>
      </c>
      <c r="AW257" s="14" t="s">
        <v>31</v>
      </c>
      <c r="AX257" s="14" t="s">
        <v>81</v>
      </c>
      <c r="AY257" s="182" t="s">
        <v>137</v>
      </c>
    </row>
    <row r="258" spans="1:65" s="2" customFormat="1" ht="24" customHeight="1">
      <c r="A258" s="32"/>
      <c r="B258" s="158"/>
      <c r="C258" s="159" t="s">
        <v>359</v>
      </c>
      <c r="D258" s="159" t="s">
        <v>139</v>
      </c>
      <c r="E258" s="160" t="s">
        <v>360</v>
      </c>
      <c r="F258" s="161" t="s">
        <v>361</v>
      </c>
      <c r="G258" s="162" t="s">
        <v>362</v>
      </c>
      <c r="H258" s="208"/>
      <c r="I258" s="164"/>
      <c r="J258" s="165">
        <f>ROUND(I258*H258,2)</f>
        <v>0</v>
      </c>
      <c r="K258" s="166"/>
      <c r="L258" s="33"/>
      <c r="M258" s="167" t="s">
        <v>1</v>
      </c>
      <c r="N258" s="168" t="s">
        <v>41</v>
      </c>
      <c r="O258" s="58"/>
      <c r="P258" s="169">
        <f>O258*H258</f>
        <v>0</v>
      </c>
      <c r="Q258" s="169">
        <v>0</v>
      </c>
      <c r="R258" s="169">
        <f>Q258*H258</f>
        <v>0</v>
      </c>
      <c r="S258" s="169">
        <v>0</v>
      </c>
      <c r="T258" s="170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1" t="s">
        <v>223</v>
      </c>
      <c r="AT258" s="171" t="s">
        <v>139</v>
      </c>
      <c r="AU258" s="171" t="s">
        <v>85</v>
      </c>
      <c r="AY258" s="17" t="s">
        <v>137</v>
      </c>
      <c r="BE258" s="172">
        <f>IF(N258="základná",J258,0)</f>
        <v>0</v>
      </c>
      <c r="BF258" s="172">
        <f>IF(N258="znížená",J258,0)</f>
        <v>0</v>
      </c>
      <c r="BG258" s="172">
        <f>IF(N258="zákl. prenesená",J258,0)</f>
        <v>0</v>
      </c>
      <c r="BH258" s="172">
        <f>IF(N258="zníž. prenesená",J258,0)</f>
        <v>0</v>
      </c>
      <c r="BI258" s="172">
        <f>IF(N258="nulová",J258,0)</f>
        <v>0</v>
      </c>
      <c r="BJ258" s="17" t="s">
        <v>85</v>
      </c>
      <c r="BK258" s="172">
        <f>ROUND(I258*H258,2)</f>
        <v>0</v>
      </c>
      <c r="BL258" s="17" t="s">
        <v>223</v>
      </c>
      <c r="BM258" s="171" t="s">
        <v>363</v>
      </c>
    </row>
    <row r="259" spans="1:65" s="12" customFormat="1" ht="22.95" customHeight="1">
      <c r="B259" s="145"/>
      <c r="D259" s="146" t="s">
        <v>74</v>
      </c>
      <c r="E259" s="156" t="s">
        <v>364</v>
      </c>
      <c r="F259" s="156" t="s">
        <v>365</v>
      </c>
      <c r="I259" s="148"/>
      <c r="J259" s="157">
        <f>BK259</f>
        <v>0</v>
      </c>
      <c r="L259" s="145"/>
      <c r="M259" s="150"/>
      <c r="N259" s="151"/>
      <c r="O259" s="151"/>
      <c r="P259" s="152">
        <f>SUM(P260:P268)</f>
        <v>0</v>
      </c>
      <c r="Q259" s="151"/>
      <c r="R259" s="152">
        <f>SUM(R260:R268)</f>
        <v>8.7340700000000007E-2</v>
      </c>
      <c r="S259" s="151"/>
      <c r="T259" s="153">
        <f>SUM(T260:T268)</f>
        <v>0</v>
      </c>
      <c r="AR259" s="146" t="s">
        <v>85</v>
      </c>
      <c r="AT259" s="154" t="s">
        <v>74</v>
      </c>
      <c r="AU259" s="154" t="s">
        <v>81</v>
      </c>
      <c r="AY259" s="146" t="s">
        <v>137</v>
      </c>
      <c r="BK259" s="155">
        <f>SUM(BK260:BK268)</f>
        <v>0</v>
      </c>
    </row>
    <row r="260" spans="1:65" s="2" customFormat="1" ht="36" customHeight="1">
      <c r="A260" s="32"/>
      <c r="B260" s="158"/>
      <c r="C260" s="159" t="s">
        <v>366</v>
      </c>
      <c r="D260" s="159" t="s">
        <v>139</v>
      </c>
      <c r="E260" s="160" t="s">
        <v>367</v>
      </c>
      <c r="F260" s="161" t="s">
        <v>368</v>
      </c>
      <c r="G260" s="162" t="s">
        <v>255</v>
      </c>
      <c r="H260" s="163">
        <v>6.55</v>
      </c>
      <c r="I260" s="164"/>
      <c r="J260" s="165">
        <f>ROUND(I260*H260,2)</f>
        <v>0</v>
      </c>
      <c r="K260" s="166"/>
      <c r="L260" s="33"/>
      <c r="M260" s="167" t="s">
        <v>1</v>
      </c>
      <c r="N260" s="168" t="s">
        <v>41</v>
      </c>
      <c r="O260" s="58"/>
      <c r="P260" s="169">
        <f>O260*H260</f>
        <v>0</v>
      </c>
      <c r="Q260" s="169">
        <v>2.0899999999999998E-3</v>
      </c>
      <c r="R260" s="169">
        <f>Q260*H260</f>
        <v>1.3689499999999999E-2</v>
      </c>
      <c r="S260" s="169">
        <v>0</v>
      </c>
      <c r="T260" s="170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1" t="s">
        <v>223</v>
      </c>
      <c r="AT260" s="171" t="s">
        <v>139</v>
      </c>
      <c r="AU260" s="171" t="s">
        <v>85</v>
      </c>
      <c r="AY260" s="17" t="s">
        <v>137</v>
      </c>
      <c r="BE260" s="172">
        <f>IF(N260="základná",J260,0)</f>
        <v>0</v>
      </c>
      <c r="BF260" s="172">
        <f>IF(N260="znížená",J260,0)</f>
        <v>0</v>
      </c>
      <c r="BG260" s="172">
        <f>IF(N260="zákl. prenesená",J260,0)</f>
        <v>0</v>
      </c>
      <c r="BH260" s="172">
        <f>IF(N260="zníž. prenesená",J260,0)</f>
        <v>0</v>
      </c>
      <c r="BI260" s="172">
        <f>IF(N260="nulová",J260,0)</f>
        <v>0</v>
      </c>
      <c r="BJ260" s="17" t="s">
        <v>85</v>
      </c>
      <c r="BK260" s="172">
        <f>ROUND(I260*H260,2)</f>
        <v>0</v>
      </c>
      <c r="BL260" s="17" t="s">
        <v>223</v>
      </c>
      <c r="BM260" s="171" t="s">
        <v>369</v>
      </c>
    </row>
    <row r="261" spans="1:65" s="2" customFormat="1" ht="36" customHeight="1">
      <c r="A261" s="32"/>
      <c r="B261" s="158"/>
      <c r="C261" s="159" t="s">
        <v>370</v>
      </c>
      <c r="D261" s="159" t="s">
        <v>139</v>
      </c>
      <c r="E261" s="160" t="s">
        <v>371</v>
      </c>
      <c r="F261" s="161" t="s">
        <v>372</v>
      </c>
      <c r="G261" s="162" t="s">
        <v>255</v>
      </c>
      <c r="H261" s="163">
        <v>0.63</v>
      </c>
      <c r="I261" s="164"/>
      <c r="J261" s="165">
        <f>ROUND(I261*H261,2)</f>
        <v>0</v>
      </c>
      <c r="K261" s="166"/>
      <c r="L261" s="33"/>
      <c r="M261" s="167" t="s">
        <v>1</v>
      </c>
      <c r="N261" s="168" t="s">
        <v>41</v>
      </c>
      <c r="O261" s="58"/>
      <c r="P261" s="169">
        <f>O261*H261</f>
        <v>0</v>
      </c>
      <c r="Q261" s="169">
        <v>7.0200000000000002E-3</v>
      </c>
      <c r="R261" s="169">
        <f>Q261*H261</f>
        <v>4.4226000000000005E-3</v>
      </c>
      <c r="S261" s="169">
        <v>0</v>
      </c>
      <c r="T261" s="170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1" t="s">
        <v>223</v>
      </c>
      <c r="AT261" s="171" t="s">
        <v>139</v>
      </c>
      <c r="AU261" s="171" t="s">
        <v>85</v>
      </c>
      <c r="AY261" s="17" t="s">
        <v>137</v>
      </c>
      <c r="BE261" s="172">
        <f>IF(N261="základná",J261,0)</f>
        <v>0</v>
      </c>
      <c r="BF261" s="172">
        <f>IF(N261="znížená",J261,0)</f>
        <v>0</v>
      </c>
      <c r="BG261" s="172">
        <f>IF(N261="zákl. prenesená",J261,0)</f>
        <v>0</v>
      </c>
      <c r="BH261" s="172">
        <f>IF(N261="zníž. prenesená",J261,0)</f>
        <v>0</v>
      </c>
      <c r="BI261" s="172">
        <f>IF(N261="nulová",J261,0)</f>
        <v>0</v>
      </c>
      <c r="BJ261" s="17" t="s">
        <v>85</v>
      </c>
      <c r="BK261" s="172">
        <f>ROUND(I261*H261,2)</f>
        <v>0</v>
      </c>
      <c r="BL261" s="17" t="s">
        <v>223</v>
      </c>
      <c r="BM261" s="171" t="s">
        <v>373</v>
      </c>
    </row>
    <row r="262" spans="1:65" s="2" customFormat="1" ht="24" customHeight="1">
      <c r="A262" s="32"/>
      <c r="B262" s="158"/>
      <c r="C262" s="159" t="s">
        <v>374</v>
      </c>
      <c r="D262" s="159" t="s">
        <v>139</v>
      </c>
      <c r="E262" s="160" t="s">
        <v>375</v>
      </c>
      <c r="F262" s="161" t="s">
        <v>376</v>
      </c>
      <c r="G262" s="162" t="s">
        <v>255</v>
      </c>
      <c r="H262" s="163">
        <v>6.55</v>
      </c>
      <c r="I262" s="164"/>
      <c r="J262" s="165">
        <f>ROUND(I262*H262,2)</f>
        <v>0</v>
      </c>
      <c r="K262" s="166"/>
      <c r="L262" s="33"/>
      <c r="M262" s="167" t="s">
        <v>1</v>
      </c>
      <c r="N262" s="168" t="s">
        <v>41</v>
      </c>
      <c r="O262" s="58"/>
      <c r="P262" s="169">
        <f>O262*H262</f>
        <v>0</v>
      </c>
      <c r="Q262" s="169">
        <v>1.8799999999999999E-3</v>
      </c>
      <c r="R262" s="169">
        <f>Q262*H262</f>
        <v>1.2313999999999999E-2</v>
      </c>
      <c r="S262" s="169">
        <v>0</v>
      </c>
      <c r="T262" s="170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1" t="s">
        <v>223</v>
      </c>
      <c r="AT262" s="171" t="s">
        <v>139</v>
      </c>
      <c r="AU262" s="171" t="s">
        <v>85</v>
      </c>
      <c r="AY262" s="17" t="s">
        <v>137</v>
      </c>
      <c r="BE262" s="172">
        <f>IF(N262="základná",J262,0)</f>
        <v>0</v>
      </c>
      <c r="BF262" s="172">
        <f>IF(N262="znížená",J262,0)</f>
        <v>0</v>
      </c>
      <c r="BG262" s="172">
        <f>IF(N262="zákl. prenesená",J262,0)</f>
        <v>0</v>
      </c>
      <c r="BH262" s="172">
        <f>IF(N262="zníž. prenesená",J262,0)</f>
        <v>0</v>
      </c>
      <c r="BI262" s="172">
        <f>IF(N262="nulová",J262,0)</f>
        <v>0</v>
      </c>
      <c r="BJ262" s="17" t="s">
        <v>85</v>
      </c>
      <c r="BK262" s="172">
        <f>ROUND(I262*H262,2)</f>
        <v>0</v>
      </c>
      <c r="BL262" s="17" t="s">
        <v>223</v>
      </c>
      <c r="BM262" s="171" t="s">
        <v>377</v>
      </c>
    </row>
    <row r="263" spans="1:65" s="2" customFormat="1" ht="24" customHeight="1">
      <c r="A263" s="32"/>
      <c r="B263" s="158"/>
      <c r="C263" s="159" t="s">
        <v>378</v>
      </c>
      <c r="D263" s="159" t="s">
        <v>139</v>
      </c>
      <c r="E263" s="160" t="s">
        <v>379</v>
      </c>
      <c r="F263" s="161" t="s">
        <v>380</v>
      </c>
      <c r="G263" s="162" t="s">
        <v>262</v>
      </c>
      <c r="H263" s="163">
        <v>2</v>
      </c>
      <c r="I263" s="164"/>
      <c r="J263" s="165">
        <f>ROUND(I263*H263,2)</f>
        <v>0</v>
      </c>
      <c r="K263" s="166"/>
      <c r="L263" s="33"/>
      <c r="M263" s="167" t="s">
        <v>1</v>
      </c>
      <c r="N263" s="168" t="s">
        <v>41</v>
      </c>
      <c r="O263" s="58"/>
      <c r="P263" s="169">
        <f>O263*H263</f>
        <v>0</v>
      </c>
      <c r="Q263" s="169">
        <v>1.58E-3</v>
      </c>
      <c r="R263" s="169">
        <f>Q263*H263</f>
        <v>3.16E-3</v>
      </c>
      <c r="S263" s="169">
        <v>0</v>
      </c>
      <c r="T263" s="170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1" t="s">
        <v>223</v>
      </c>
      <c r="AT263" s="171" t="s">
        <v>139</v>
      </c>
      <c r="AU263" s="171" t="s">
        <v>85</v>
      </c>
      <c r="AY263" s="17" t="s">
        <v>137</v>
      </c>
      <c r="BE263" s="172">
        <f>IF(N263="základná",J263,0)</f>
        <v>0</v>
      </c>
      <c r="BF263" s="172">
        <f>IF(N263="znížená",J263,0)</f>
        <v>0</v>
      </c>
      <c r="BG263" s="172">
        <f>IF(N263="zákl. prenesená",J263,0)</f>
        <v>0</v>
      </c>
      <c r="BH263" s="172">
        <f>IF(N263="zníž. prenesená",J263,0)</f>
        <v>0</v>
      </c>
      <c r="BI263" s="172">
        <f>IF(N263="nulová",J263,0)</f>
        <v>0</v>
      </c>
      <c r="BJ263" s="17" t="s">
        <v>85</v>
      </c>
      <c r="BK263" s="172">
        <f>ROUND(I263*H263,2)</f>
        <v>0</v>
      </c>
      <c r="BL263" s="17" t="s">
        <v>223</v>
      </c>
      <c r="BM263" s="171" t="s">
        <v>381</v>
      </c>
    </row>
    <row r="264" spans="1:65" s="2" customFormat="1" ht="24" customHeight="1">
      <c r="A264" s="32"/>
      <c r="B264" s="158"/>
      <c r="C264" s="159" t="s">
        <v>382</v>
      </c>
      <c r="D264" s="159" t="s">
        <v>139</v>
      </c>
      <c r="E264" s="160" t="s">
        <v>383</v>
      </c>
      <c r="F264" s="161" t="s">
        <v>384</v>
      </c>
      <c r="G264" s="162" t="s">
        <v>255</v>
      </c>
      <c r="H264" s="163">
        <v>15.35</v>
      </c>
      <c r="I264" s="164"/>
      <c r="J264" s="165">
        <f>ROUND(I264*H264,2)</f>
        <v>0</v>
      </c>
      <c r="K264" s="166"/>
      <c r="L264" s="33"/>
      <c r="M264" s="167" t="s">
        <v>1</v>
      </c>
      <c r="N264" s="168" t="s">
        <v>41</v>
      </c>
      <c r="O264" s="58"/>
      <c r="P264" s="169">
        <f>O264*H264</f>
        <v>0</v>
      </c>
      <c r="Q264" s="169">
        <v>2.8400000000000001E-3</v>
      </c>
      <c r="R264" s="169">
        <f>Q264*H264</f>
        <v>4.3594000000000001E-2</v>
      </c>
      <c r="S264" s="169">
        <v>0</v>
      </c>
      <c r="T264" s="170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1" t="s">
        <v>223</v>
      </c>
      <c r="AT264" s="171" t="s">
        <v>139</v>
      </c>
      <c r="AU264" s="171" t="s">
        <v>85</v>
      </c>
      <c r="AY264" s="17" t="s">
        <v>137</v>
      </c>
      <c r="BE264" s="172">
        <f>IF(N264="základná",J264,0)</f>
        <v>0</v>
      </c>
      <c r="BF264" s="172">
        <f>IF(N264="znížená",J264,0)</f>
        <v>0</v>
      </c>
      <c r="BG264" s="172">
        <f>IF(N264="zákl. prenesená",J264,0)</f>
        <v>0</v>
      </c>
      <c r="BH264" s="172">
        <f>IF(N264="zníž. prenesená",J264,0)</f>
        <v>0</v>
      </c>
      <c r="BI264" s="172">
        <f>IF(N264="nulová",J264,0)</f>
        <v>0</v>
      </c>
      <c r="BJ264" s="17" t="s">
        <v>85</v>
      </c>
      <c r="BK264" s="172">
        <f>ROUND(I264*H264,2)</f>
        <v>0</v>
      </c>
      <c r="BL264" s="17" t="s">
        <v>223</v>
      </c>
      <c r="BM264" s="171" t="s">
        <v>385</v>
      </c>
    </row>
    <row r="265" spans="1:65" s="14" customFormat="1">
      <c r="B265" s="181"/>
      <c r="D265" s="174" t="s">
        <v>145</v>
      </c>
      <c r="E265" s="182" t="s">
        <v>1</v>
      </c>
      <c r="F265" s="183" t="s">
        <v>386</v>
      </c>
      <c r="H265" s="184">
        <v>15.35</v>
      </c>
      <c r="I265" s="185"/>
      <c r="L265" s="181"/>
      <c r="M265" s="186"/>
      <c r="N265" s="187"/>
      <c r="O265" s="187"/>
      <c r="P265" s="187"/>
      <c r="Q265" s="187"/>
      <c r="R265" s="187"/>
      <c r="S265" s="187"/>
      <c r="T265" s="188"/>
      <c r="AT265" s="182" t="s">
        <v>145</v>
      </c>
      <c r="AU265" s="182" t="s">
        <v>85</v>
      </c>
      <c r="AV265" s="14" t="s">
        <v>85</v>
      </c>
      <c r="AW265" s="14" t="s">
        <v>31</v>
      </c>
      <c r="AX265" s="14" t="s">
        <v>81</v>
      </c>
      <c r="AY265" s="182" t="s">
        <v>137</v>
      </c>
    </row>
    <row r="266" spans="1:65" s="2" customFormat="1" ht="24" customHeight="1">
      <c r="A266" s="32"/>
      <c r="B266" s="158"/>
      <c r="C266" s="159" t="s">
        <v>387</v>
      </c>
      <c r="D266" s="159" t="s">
        <v>139</v>
      </c>
      <c r="E266" s="160" t="s">
        <v>388</v>
      </c>
      <c r="F266" s="161" t="s">
        <v>389</v>
      </c>
      <c r="G266" s="162" t="s">
        <v>255</v>
      </c>
      <c r="H266" s="163">
        <v>5.03</v>
      </c>
      <c r="I266" s="164"/>
      <c r="J266" s="165">
        <f>ROUND(I266*H266,2)</f>
        <v>0</v>
      </c>
      <c r="K266" s="166"/>
      <c r="L266" s="33"/>
      <c r="M266" s="167" t="s">
        <v>1</v>
      </c>
      <c r="N266" s="168" t="s">
        <v>41</v>
      </c>
      <c r="O266" s="58"/>
      <c r="P266" s="169">
        <f>O266*H266</f>
        <v>0</v>
      </c>
      <c r="Q266" s="169">
        <v>2.0200000000000001E-3</v>
      </c>
      <c r="R266" s="169">
        <f>Q266*H266</f>
        <v>1.0160600000000001E-2</v>
      </c>
      <c r="S266" s="169">
        <v>0</v>
      </c>
      <c r="T266" s="170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1" t="s">
        <v>223</v>
      </c>
      <c r="AT266" s="171" t="s">
        <v>139</v>
      </c>
      <c r="AU266" s="171" t="s">
        <v>85</v>
      </c>
      <c r="AY266" s="17" t="s">
        <v>137</v>
      </c>
      <c r="BE266" s="172">
        <f>IF(N266="základná",J266,0)</f>
        <v>0</v>
      </c>
      <c r="BF266" s="172">
        <f>IF(N266="znížená",J266,0)</f>
        <v>0</v>
      </c>
      <c r="BG266" s="172">
        <f>IF(N266="zákl. prenesená",J266,0)</f>
        <v>0</v>
      </c>
      <c r="BH266" s="172">
        <f>IF(N266="zníž. prenesená",J266,0)</f>
        <v>0</v>
      </c>
      <c r="BI266" s="172">
        <f>IF(N266="nulová",J266,0)</f>
        <v>0</v>
      </c>
      <c r="BJ266" s="17" t="s">
        <v>85</v>
      </c>
      <c r="BK266" s="172">
        <f>ROUND(I266*H266,2)</f>
        <v>0</v>
      </c>
      <c r="BL266" s="17" t="s">
        <v>223</v>
      </c>
      <c r="BM266" s="171" t="s">
        <v>390</v>
      </c>
    </row>
    <row r="267" spans="1:65" s="14" customFormat="1">
      <c r="B267" s="181"/>
      <c r="D267" s="174" t="s">
        <v>145</v>
      </c>
      <c r="E267" s="182" t="s">
        <v>1</v>
      </c>
      <c r="F267" s="183" t="s">
        <v>391</v>
      </c>
      <c r="H267" s="184">
        <v>5.03</v>
      </c>
      <c r="I267" s="185"/>
      <c r="L267" s="181"/>
      <c r="M267" s="186"/>
      <c r="N267" s="187"/>
      <c r="O267" s="187"/>
      <c r="P267" s="187"/>
      <c r="Q267" s="187"/>
      <c r="R267" s="187"/>
      <c r="S267" s="187"/>
      <c r="T267" s="188"/>
      <c r="AT267" s="182" t="s">
        <v>145</v>
      </c>
      <c r="AU267" s="182" t="s">
        <v>85</v>
      </c>
      <c r="AV267" s="14" t="s">
        <v>85</v>
      </c>
      <c r="AW267" s="14" t="s">
        <v>31</v>
      </c>
      <c r="AX267" s="14" t="s">
        <v>81</v>
      </c>
      <c r="AY267" s="182" t="s">
        <v>137</v>
      </c>
    </row>
    <row r="268" spans="1:65" s="2" customFormat="1" ht="24" customHeight="1">
      <c r="A268" s="32"/>
      <c r="B268" s="158"/>
      <c r="C268" s="159" t="s">
        <v>392</v>
      </c>
      <c r="D268" s="159" t="s">
        <v>139</v>
      </c>
      <c r="E268" s="160" t="s">
        <v>393</v>
      </c>
      <c r="F268" s="161" t="s">
        <v>394</v>
      </c>
      <c r="G268" s="162" t="s">
        <v>362</v>
      </c>
      <c r="H268" s="208"/>
      <c r="I268" s="164"/>
      <c r="J268" s="165">
        <f>ROUND(I268*H268,2)</f>
        <v>0</v>
      </c>
      <c r="K268" s="166"/>
      <c r="L268" s="33"/>
      <c r="M268" s="167" t="s">
        <v>1</v>
      </c>
      <c r="N268" s="168" t="s">
        <v>41</v>
      </c>
      <c r="O268" s="58"/>
      <c r="P268" s="169">
        <f>O268*H268</f>
        <v>0</v>
      </c>
      <c r="Q268" s="169">
        <v>0</v>
      </c>
      <c r="R268" s="169">
        <f>Q268*H268</f>
        <v>0</v>
      </c>
      <c r="S268" s="169">
        <v>0</v>
      </c>
      <c r="T268" s="170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1" t="s">
        <v>223</v>
      </c>
      <c r="AT268" s="171" t="s">
        <v>139</v>
      </c>
      <c r="AU268" s="171" t="s">
        <v>85</v>
      </c>
      <c r="AY268" s="17" t="s">
        <v>137</v>
      </c>
      <c r="BE268" s="172">
        <f>IF(N268="základná",J268,0)</f>
        <v>0</v>
      </c>
      <c r="BF268" s="172">
        <f>IF(N268="znížená",J268,0)</f>
        <v>0</v>
      </c>
      <c r="BG268" s="172">
        <f>IF(N268="zákl. prenesená",J268,0)</f>
        <v>0</v>
      </c>
      <c r="BH268" s="172">
        <f>IF(N268="zníž. prenesená",J268,0)</f>
        <v>0</v>
      </c>
      <c r="BI268" s="172">
        <f>IF(N268="nulová",J268,0)</f>
        <v>0</v>
      </c>
      <c r="BJ268" s="17" t="s">
        <v>85</v>
      </c>
      <c r="BK268" s="172">
        <f>ROUND(I268*H268,2)</f>
        <v>0</v>
      </c>
      <c r="BL268" s="17" t="s">
        <v>223</v>
      </c>
      <c r="BM268" s="171" t="s">
        <v>395</v>
      </c>
    </row>
    <row r="269" spans="1:65" s="12" customFormat="1" ht="22.95" customHeight="1">
      <c r="B269" s="145"/>
      <c r="D269" s="146" t="s">
        <v>74</v>
      </c>
      <c r="E269" s="156" t="s">
        <v>396</v>
      </c>
      <c r="F269" s="156" t="s">
        <v>397</v>
      </c>
      <c r="I269" s="148"/>
      <c r="J269" s="157">
        <f>BK269</f>
        <v>0</v>
      </c>
      <c r="L269" s="145"/>
      <c r="M269" s="150"/>
      <c r="N269" s="151"/>
      <c r="O269" s="151"/>
      <c r="P269" s="152">
        <f>SUM(P270:P272)</f>
        <v>0</v>
      </c>
      <c r="Q269" s="151"/>
      <c r="R269" s="152">
        <f>SUM(R270:R272)</f>
        <v>0.27465460000000003</v>
      </c>
      <c r="S269" s="151"/>
      <c r="T269" s="153">
        <f>SUM(T270:T272)</f>
        <v>0</v>
      </c>
      <c r="AR269" s="146" t="s">
        <v>85</v>
      </c>
      <c r="AT269" s="154" t="s">
        <v>74</v>
      </c>
      <c r="AU269" s="154" t="s">
        <v>81</v>
      </c>
      <c r="AY269" s="146" t="s">
        <v>137</v>
      </c>
      <c r="BK269" s="155">
        <f>SUM(BK270:BK272)</f>
        <v>0</v>
      </c>
    </row>
    <row r="270" spans="1:65" s="2" customFormat="1" ht="35.4" customHeight="1">
      <c r="A270" s="32"/>
      <c r="B270" s="158"/>
      <c r="C270" s="159" t="s">
        <v>398</v>
      </c>
      <c r="D270" s="159" t="s">
        <v>139</v>
      </c>
      <c r="E270" s="160" t="s">
        <v>399</v>
      </c>
      <c r="F270" s="161" t="s">
        <v>400</v>
      </c>
      <c r="G270" s="162" t="s">
        <v>204</v>
      </c>
      <c r="H270" s="163">
        <v>28.82</v>
      </c>
      <c r="I270" s="164"/>
      <c r="J270" s="165">
        <f>ROUND(I270*H270,2)</f>
        <v>0</v>
      </c>
      <c r="K270" s="166"/>
      <c r="L270" s="33"/>
      <c r="M270" s="167" t="s">
        <v>1</v>
      </c>
      <c r="N270" s="168" t="s">
        <v>41</v>
      </c>
      <c r="O270" s="58"/>
      <c r="P270" s="169">
        <f>O270*H270</f>
        <v>0</v>
      </c>
      <c r="Q270" s="169">
        <v>9.5300000000000003E-3</v>
      </c>
      <c r="R270" s="169">
        <f>Q270*H270</f>
        <v>0.27465460000000003</v>
      </c>
      <c r="S270" s="169">
        <v>0</v>
      </c>
      <c r="T270" s="170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1" t="s">
        <v>223</v>
      </c>
      <c r="AT270" s="171" t="s">
        <v>139</v>
      </c>
      <c r="AU270" s="171" t="s">
        <v>85</v>
      </c>
      <c r="AY270" s="17" t="s">
        <v>137</v>
      </c>
      <c r="BE270" s="172">
        <f>IF(N270="základná",J270,0)</f>
        <v>0</v>
      </c>
      <c r="BF270" s="172">
        <f>IF(N270="znížená",J270,0)</f>
        <v>0</v>
      </c>
      <c r="BG270" s="172">
        <f>IF(N270="zákl. prenesená",J270,0)</f>
        <v>0</v>
      </c>
      <c r="BH270" s="172">
        <f>IF(N270="zníž. prenesená",J270,0)</f>
        <v>0</v>
      </c>
      <c r="BI270" s="172">
        <f>IF(N270="nulová",J270,0)</f>
        <v>0</v>
      </c>
      <c r="BJ270" s="17" t="s">
        <v>85</v>
      </c>
      <c r="BK270" s="172">
        <f>ROUND(I270*H270,2)</f>
        <v>0</v>
      </c>
      <c r="BL270" s="17" t="s">
        <v>223</v>
      </c>
      <c r="BM270" s="171" t="s">
        <v>401</v>
      </c>
    </row>
    <row r="271" spans="1:65" s="14" customFormat="1">
      <c r="B271" s="181"/>
      <c r="D271" s="174" t="s">
        <v>145</v>
      </c>
      <c r="E271" s="182" t="s">
        <v>1</v>
      </c>
      <c r="F271" s="183" t="s">
        <v>97</v>
      </c>
      <c r="H271" s="184">
        <v>28.82</v>
      </c>
      <c r="I271" s="185"/>
      <c r="L271" s="181"/>
      <c r="M271" s="186"/>
      <c r="N271" s="187"/>
      <c r="O271" s="187"/>
      <c r="P271" s="187"/>
      <c r="Q271" s="187"/>
      <c r="R271" s="187"/>
      <c r="S271" s="187"/>
      <c r="T271" s="188"/>
      <c r="AT271" s="182" t="s">
        <v>145</v>
      </c>
      <c r="AU271" s="182" t="s">
        <v>85</v>
      </c>
      <c r="AV271" s="14" t="s">
        <v>85</v>
      </c>
      <c r="AW271" s="14" t="s">
        <v>31</v>
      </c>
      <c r="AX271" s="14" t="s">
        <v>81</v>
      </c>
      <c r="AY271" s="182" t="s">
        <v>137</v>
      </c>
    </row>
    <row r="272" spans="1:65" s="2" customFormat="1" ht="36" customHeight="1">
      <c r="A272" s="32"/>
      <c r="B272" s="158"/>
      <c r="C272" s="159" t="s">
        <v>402</v>
      </c>
      <c r="D272" s="159" t="s">
        <v>139</v>
      </c>
      <c r="E272" s="160" t="s">
        <v>403</v>
      </c>
      <c r="F272" s="161" t="s">
        <v>404</v>
      </c>
      <c r="G272" s="162" t="s">
        <v>362</v>
      </c>
      <c r="H272" s="208"/>
      <c r="I272" s="164"/>
      <c r="J272" s="165">
        <f>ROUND(I272*H272,2)</f>
        <v>0</v>
      </c>
      <c r="K272" s="166"/>
      <c r="L272" s="33"/>
      <c r="M272" s="167" t="s">
        <v>1</v>
      </c>
      <c r="N272" s="168" t="s">
        <v>41</v>
      </c>
      <c r="O272" s="58"/>
      <c r="P272" s="169">
        <f>O272*H272</f>
        <v>0</v>
      </c>
      <c r="Q272" s="169">
        <v>0</v>
      </c>
      <c r="R272" s="169">
        <f>Q272*H272</f>
        <v>0</v>
      </c>
      <c r="S272" s="169">
        <v>0</v>
      </c>
      <c r="T272" s="170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1" t="s">
        <v>223</v>
      </c>
      <c r="AT272" s="171" t="s">
        <v>139</v>
      </c>
      <c r="AU272" s="171" t="s">
        <v>85</v>
      </c>
      <c r="AY272" s="17" t="s">
        <v>137</v>
      </c>
      <c r="BE272" s="172">
        <f>IF(N272="základná",J272,0)</f>
        <v>0</v>
      </c>
      <c r="BF272" s="172">
        <f>IF(N272="znížená",J272,0)</f>
        <v>0</v>
      </c>
      <c r="BG272" s="172">
        <f>IF(N272="zákl. prenesená",J272,0)</f>
        <v>0</v>
      </c>
      <c r="BH272" s="172">
        <f>IF(N272="zníž. prenesená",J272,0)</f>
        <v>0</v>
      </c>
      <c r="BI272" s="172">
        <f>IF(N272="nulová",J272,0)</f>
        <v>0</v>
      </c>
      <c r="BJ272" s="17" t="s">
        <v>85</v>
      </c>
      <c r="BK272" s="172">
        <f>ROUND(I272*H272,2)</f>
        <v>0</v>
      </c>
      <c r="BL272" s="17" t="s">
        <v>223</v>
      </c>
      <c r="BM272" s="171" t="s">
        <v>405</v>
      </c>
    </row>
    <row r="273" spans="1:65" s="12" customFormat="1" ht="22.95" customHeight="1">
      <c r="B273" s="145"/>
      <c r="D273" s="146" t="s">
        <v>74</v>
      </c>
      <c r="E273" s="156" t="s">
        <v>406</v>
      </c>
      <c r="F273" s="156" t="s">
        <v>407</v>
      </c>
      <c r="I273" s="148"/>
      <c r="J273" s="157">
        <f>BK273</f>
        <v>0</v>
      </c>
      <c r="L273" s="145"/>
      <c r="M273" s="150"/>
      <c r="N273" s="151"/>
      <c r="O273" s="151"/>
      <c r="P273" s="152">
        <f>SUM(P274:P277)</f>
        <v>0</v>
      </c>
      <c r="Q273" s="151"/>
      <c r="R273" s="152">
        <f>SUM(R274:R277)</f>
        <v>5.7999999999999996E-2</v>
      </c>
      <c r="S273" s="151"/>
      <c r="T273" s="153">
        <f>SUM(T274:T277)</f>
        <v>0</v>
      </c>
      <c r="AR273" s="146" t="s">
        <v>85</v>
      </c>
      <c r="AT273" s="154" t="s">
        <v>74</v>
      </c>
      <c r="AU273" s="154" t="s">
        <v>81</v>
      </c>
      <c r="AY273" s="146" t="s">
        <v>137</v>
      </c>
      <c r="BK273" s="155">
        <f>SUM(BK274:BK277)</f>
        <v>0</v>
      </c>
    </row>
    <row r="274" spans="1:65" s="2" customFormat="1" ht="60" customHeight="1">
      <c r="A274" s="32"/>
      <c r="B274" s="158"/>
      <c r="C274" s="159" t="s">
        <v>408</v>
      </c>
      <c r="D274" s="159" t="s">
        <v>139</v>
      </c>
      <c r="E274" s="160" t="s">
        <v>409</v>
      </c>
      <c r="F274" s="161" t="s">
        <v>410</v>
      </c>
      <c r="G274" s="162" t="s">
        <v>262</v>
      </c>
      <c r="H274" s="163">
        <v>1</v>
      </c>
      <c r="I274" s="164"/>
      <c r="J274" s="165">
        <f>ROUND(I274*H274,2)</f>
        <v>0</v>
      </c>
      <c r="K274" s="166"/>
      <c r="L274" s="33"/>
      <c r="M274" s="167" t="s">
        <v>1</v>
      </c>
      <c r="N274" s="168" t="s">
        <v>41</v>
      </c>
      <c r="O274" s="58"/>
      <c r="P274" s="169">
        <f>O274*H274</f>
        <v>0</v>
      </c>
      <c r="Q274" s="169">
        <v>0.04</v>
      </c>
      <c r="R274" s="169">
        <f>Q274*H274</f>
        <v>0.04</v>
      </c>
      <c r="S274" s="169">
        <v>0</v>
      </c>
      <c r="T274" s="170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71" t="s">
        <v>223</v>
      </c>
      <c r="AT274" s="171" t="s">
        <v>139</v>
      </c>
      <c r="AU274" s="171" t="s">
        <v>85</v>
      </c>
      <c r="AY274" s="17" t="s">
        <v>137</v>
      </c>
      <c r="BE274" s="172">
        <f>IF(N274="základná",J274,0)</f>
        <v>0</v>
      </c>
      <c r="BF274" s="172">
        <f>IF(N274="znížená",J274,0)</f>
        <v>0</v>
      </c>
      <c r="BG274" s="172">
        <f>IF(N274="zákl. prenesená",J274,0)</f>
        <v>0</v>
      </c>
      <c r="BH274" s="172">
        <f>IF(N274="zníž. prenesená",J274,0)</f>
        <v>0</v>
      </c>
      <c r="BI274" s="172">
        <f>IF(N274="nulová",J274,0)</f>
        <v>0</v>
      </c>
      <c r="BJ274" s="17" t="s">
        <v>85</v>
      </c>
      <c r="BK274" s="172">
        <f>ROUND(I274*H274,2)</f>
        <v>0</v>
      </c>
      <c r="BL274" s="17" t="s">
        <v>223</v>
      </c>
      <c r="BM274" s="171" t="s">
        <v>411</v>
      </c>
    </row>
    <row r="275" spans="1:65" s="2" customFormat="1" ht="72" customHeight="1">
      <c r="A275" s="32"/>
      <c r="B275" s="158"/>
      <c r="C275" s="159" t="s">
        <v>412</v>
      </c>
      <c r="D275" s="159" t="s">
        <v>139</v>
      </c>
      <c r="E275" s="160" t="s">
        <v>413</v>
      </c>
      <c r="F275" s="161" t="s">
        <v>414</v>
      </c>
      <c r="G275" s="162" t="s">
        <v>262</v>
      </c>
      <c r="H275" s="163">
        <v>1</v>
      </c>
      <c r="I275" s="164"/>
      <c r="J275" s="165">
        <f>ROUND(I275*H275,2)</f>
        <v>0</v>
      </c>
      <c r="K275" s="166"/>
      <c r="L275" s="33"/>
      <c r="M275" s="167" t="s">
        <v>1</v>
      </c>
      <c r="N275" s="168" t="s">
        <v>41</v>
      </c>
      <c r="O275" s="58"/>
      <c r="P275" s="169">
        <f>O275*H275</f>
        <v>0</v>
      </c>
      <c r="Q275" s="169">
        <v>0</v>
      </c>
      <c r="R275" s="169">
        <f>Q275*H275</f>
        <v>0</v>
      </c>
      <c r="S275" s="169">
        <v>0</v>
      </c>
      <c r="T275" s="170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1" t="s">
        <v>223</v>
      </c>
      <c r="AT275" s="171" t="s">
        <v>139</v>
      </c>
      <c r="AU275" s="171" t="s">
        <v>85</v>
      </c>
      <c r="AY275" s="17" t="s">
        <v>137</v>
      </c>
      <c r="BE275" s="172">
        <f>IF(N275="základná",J275,0)</f>
        <v>0</v>
      </c>
      <c r="BF275" s="172">
        <f>IF(N275="znížená",J275,0)</f>
        <v>0</v>
      </c>
      <c r="BG275" s="172">
        <f>IF(N275="zákl. prenesená",J275,0)</f>
        <v>0</v>
      </c>
      <c r="BH275" s="172">
        <f>IF(N275="zníž. prenesená",J275,0)</f>
        <v>0</v>
      </c>
      <c r="BI275" s="172">
        <f>IF(N275="nulová",J275,0)</f>
        <v>0</v>
      </c>
      <c r="BJ275" s="17" t="s">
        <v>85</v>
      </c>
      <c r="BK275" s="172">
        <f>ROUND(I275*H275,2)</f>
        <v>0</v>
      </c>
      <c r="BL275" s="17" t="s">
        <v>223</v>
      </c>
      <c r="BM275" s="171" t="s">
        <v>415</v>
      </c>
    </row>
    <row r="276" spans="1:65" s="2" customFormat="1" ht="48" customHeight="1">
      <c r="A276" s="32"/>
      <c r="B276" s="158"/>
      <c r="C276" s="159" t="s">
        <v>416</v>
      </c>
      <c r="D276" s="159" t="s">
        <v>139</v>
      </c>
      <c r="E276" s="160" t="s">
        <v>417</v>
      </c>
      <c r="F276" s="161" t="s">
        <v>418</v>
      </c>
      <c r="G276" s="162" t="s">
        <v>262</v>
      </c>
      <c r="H276" s="163">
        <v>1</v>
      </c>
      <c r="I276" s="164"/>
      <c r="J276" s="165">
        <f>ROUND(I276*H276,2)</f>
        <v>0</v>
      </c>
      <c r="K276" s="166"/>
      <c r="L276" s="33"/>
      <c r="M276" s="167" t="s">
        <v>1</v>
      </c>
      <c r="N276" s="168" t="s">
        <v>41</v>
      </c>
      <c r="O276" s="58"/>
      <c r="P276" s="169">
        <f>O276*H276</f>
        <v>0</v>
      </c>
      <c r="Q276" s="169">
        <v>1.7999999999999999E-2</v>
      </c>
      <c r="R276" s="169">
        <f>Q276*H276</f>
        <v>1.7999999999999999E-2</v>
      </c>
      <c r="S276" s="169">
        <v>0</v>
      </c>
      <c r="T276" s="170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1" t="s">
        <v>223</v>
      </c>
      <c r="AT276" s="171" t="s">
        <v>139</v>
      </c>
      <c r="AU276" s="171" t="s">
        <v>85</v>
      </c>
      <c r="AY276" s="17" t="s">
        <v>137</v>
      </c>
      <c r="BE276" s="172">
        <f>IF(N276="základná",J276,0)</f>
        <v>0</v>
      </c>
      <c r="BF276" s="172">
        <f>IF(N276="znížená",J276,0)</f>
        <v>0</v>
      </c>
      <c r="BG276" s="172">
        <f>IF(N276="zákl. prenesená",J276,0)</f>
        <v>0</v>
      </c>
      <c r="BH276" s="172">
        <f>IF(N276="zníž. prenesená",J276,0)</f>
        <v>0</v>
      </c>
      <c r="BI276" s="172">
        <f>IF(N276="nulová",J276,0)</f>
        <v>0</v>
      </c>
      <c r="BJ276" s="17" t="s">
        <v>85</v>
      </c>
      <c r="BK276" s="172">
        <f>ROUND(I276*H276,2)</f>
        <v>0</v>
      </c>
      <c r="BL276" s="17" t="s">
        <v>223</v>
      </c>
      <c r="BM276" s="171" t="s">
        <v>419</v>
      </c>
    </row>
    <row r="277" spans="1:65" s="2" customFormat="1" ht="24" customHeight="1">
      <c r="A277" s="32"/>
      <c r="B277" s="158"/>
      <c r="C277" s="159" t="s">
        <v>420</v>
      </c>
      <c r="D277" s="159" t="s">
        <v>139</v>
      </c>
      <c r="E277" s="160" t="s">
        <v>421</v>
      </c>
      <c r="F277" s="161" t="s">
        <v>422</v>
      </c>
      <c r="G277" s="162" t="s">
        <v>362</v>
      </c>
      <c r="H277" s="208"/>
      <c r="I277" s="164"/>
      <c r="J277" s="165">
        <f>ROUND(I277*H277,2)</f>
        <v>0</v>
      </c>
      <c r="K277" s="166"/>
      <c r="L277" s="33"/>
      <c r="M277" s="167" t="s">
        <v>1</v>
      </c>
      <c r="N277" s="168" t="s">
        <v>41</v>
      </c>
      <c r="O277" s="58"/>
      <c r="P277" s="169">
        <f>O277*H277</f>
        <v>0</v>
      </c>
      <c r="Q277" s="169">
        <v>0</v>
      </c>
      <c r="R277" s="169">
        <f>Q277*H277</f>
        <v>0</v>
      </c>
      <c r="S277" s="169">
        <v>0</v>
      </c>
      <c r="T277" s="170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71" t="s">
        <v>223</v>
      </c>
      <c r="AT277" s="171" t="s">
        <v>139</v>
      </c>
      <c r="AU277" s="171" t="s">
        <v>85</v>
      </c>
      <c r="AY277" s="17" t="s">
        <v>137</v>
      </c>
      <c r="BE277" s="172">
        <f>IF(N277="základná",J277,0)</f>
        <v>0</v>
      </c>
      <c r="BF277" s="172">
        <f>IF(N277="znížená",J277,0)</f>
        <v>0</v>
      </c>
      <c r="BG277" s="172">
        <f>IF(N277="zákl. prenesená",J277,0)</f>
        <v>0</v>
      </c>
      <c r="BH277" s="172">
        <f>IF(N277="zníž. prenesená",J277,0)</f>
        <v>0</v>
      </c>
      <c r="BI277" s="172">
        <f>IF(N277="nulová",J277,0)</f>
        <v>0</v>
      </c>
      <c r="BJ277" s="17" t="s">
        <v>85</v>
      </c>
      <c r="BK277" s="172">
        <f>ROUND(I277*H277,2)</f>
        <v>0</v>
      </c>
      <c r="BL277" s="17" t="s">
        <v>223</v>
      </c>
      <c r="BM277" s="171" t="s">
        <v>423</v>
      </c>
    </row>
    <row r="278" spans="1:65" s="12" customFormat="1" ht="22.95" customHeight="1">
      <c r="B278" s="145"/>
      <c r="D278" s="146" t="s">
        <v>74</v>
      </c>
      <c r="E278" s="156" t="s">
        <v>424</v>
      </c>
      <c r="F278" s="156" t="s">
        <v>425</v>
      </c>
      <c r="I278" s="148"/>
      <c r="J278" s="157">
        <f>BK278</f>
        <v>0</v>
      </c>
      <c r="L278" s="145"/>
      <c r="M278" s="150"/>
      <c r="N278" s="151"/>
      <c r="O278" s="151"/>
      <c r="P278" s="152">
        <f>SUM(P279:P310)</f>
        <v>0</v>
      </c>
      <c r="Q278" s="151"/>
      <c r="R278" s="152">
        <f>SUM(R279:R310)</f>
        <v>3.0888059999999998E-2</v>
      </c>
      <c r="S278" s="151"/>
      <c r="T278" s="153">
        <f>SUM(T279:T310)</f>
        <v>0</v>
      </c>
      <c r="AR278" s="146" t="s">
        <v>85</v>
      </c>
      <c r="AT278" s="154" t="s">
        <v>74</v>
      </c>
      <c r="AU278" s="154" t="s">
        <v>81</v>
      </c>
      <c r="AY278" s="146" t="s">
        <v>137</v>
      </c>
      <c r="BK278" s="155">
        <f>SUM(BK279:BK310)</f>
        <v>0</v>
      </c>
    </row>
    <row r="279" spans="1:65" s="2" customFormat="1" ht="24" customHeight="1">
      <c r="A279" s="32"/>
      <c r="B279" s="158"/>
      <c r="C279" s="159" t="s">
        <v>426</v>
      </c>
      <c r="D279" s="159" t="s">
        <v>139</v>
      </c>
      <c r="E279" s="160" t="s">
        <v>427</v>
      </c>
      <c r="F279" s="161" t="s">
        <v>428</v>
      </c>
      <c r="G279" s="162" t="s">
        <v>204</v>
      </c>
      <c r="H279" s="163">
        <v>88.918999999999997</v>
      </c>
      <c r="I279" s="164"/>
      <c r="J279" s="165">
        <f>ROUND(I279*H279,2)</f>
        <v>0</v>
      </c>
      <c r="K279" s="166"/>
      <c r="L279" s="33"/>
      <c r="M279" s="167" t="s">
        <v>1</v>
      </c>
      <c r="N279" s="168" t="s">
        <v>41</v>
      </c>
      <c r="O279" s="58"/>
      <c r="P279" s="169">
        <f>O279*H279</f>
        <v>0</v>
      </c>
      <c r="Q279" s="169">
        <v>3.2000000000000003E-4</v>
      </c>
      <c r="R279" s="169">
        <f>Q279*H279</f>
        <v>2.845408E-2</v>
      </c>
      <c r="S279" s="169">
        <v>0</v>
      </c>
      <c r="T279" s="170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1" t="s">
        <v>223</v>
      </c>
      <c r="AT279" s="171" t="s">
        <v>139</v>
      </c>
      <c r="AU279" s="171" t="s">
        <v>85</v>
      </c>
      <c r="AY279" s="17" t="s">
        <v>137</v>
      </c>
      <c r="BE279" s="172">
        <f>IF(N279="základná",J279,0)</f>
        <v>0</v>
      </c>
      <c r="BF279" s="172">
        <f>IF(N279="znížená",J279,0)</f>
        <v>0</v>
      </c>
      <c r="BG279" s="172">
        <f>IF(N279="zákl. prenesená",J279,0)</f>
        <v>0</v>
      </c>
      <c r="BH279" s="172">
        <f>IF(N279="zníž. prenesená",J279,0)</f>
        <v>0</v>
      </c>
      <c r="BI279" s="172">
        <f>IF(N279="nulová",J279,0)</f>
        <v>0</v>
      </c>
      <c r="BJ279" s="17" t="s">
        <v>85</v>
      </c>
      <c r="BK279" s="172">
        <f>ROUND(I279*H279,2)</f>
        <v>0</v>
      </c>
      <c r="BL279" s="17" t="s">
        <v>223</v>
      </c>
      <c r="BM279" s="171" t="s">
        <v>429</v>
      </c>
    </row>
    <row r="280" spans="1:65" s="13" customFormat="1">
      <c r="B280" s="173"/>
      <c r="D280" s="174" t="s">
        <v>145</v>
      </c>
      <c r="E280" s="175" t="s">
        <v>1</v>
      </c>
      <c r="F280" s="176" t="s">
        <v>430</v>
      </c>
      <c r="H280" s="175" t="s">
        <v>1</v>
      </c>
      <c r="I280" s="177"/>
      <c r="L280" s="173"/>
      <c r="M280" s="178"/>
      <c r="N280" s="179"/>
      <c r="O280" s="179"/>
      <c r="P280" s="179"/>
      <c r="Q280" s="179"/>
      <c r="R280" s="179"/>
      <c r="S280" s="179"/>
      <c r="T280" s="180"/>
      <c r="AT280" s="175" t="s">
        <v>145</v>
      </c>
      <c r="AU280" s="175" t="s">
        <v>85</v>
      </c>
      <c r="AV280" s="13" t="s">
        <v>81</v>
      </c>
      <c r="AW280" s="13" t="s">
        <v>31</v>
      </c>
      <c r="AX280" s="13" t="s">
        <v>75</v>
      </c>
      <c r="AY280" s="175" t="s">
        <v>137</v>
      </c>
    </row>
    <row r="281" spans="1:65" s="14" customFormat="1">
      <c r="B281" s="181"/>
      <c r="D281" s="174" t="s">
        <v>145</v>
      </c>
      <c r="E281" s="182" t="s">
        <v>1</v>
      </c>
      <c r="F281" s="183" t="s">
        <v>431</v>
      </c>
      <c r="H281" s="184">
        <v>19.11</v>
      </c>
      <c r="I281" s="185"/>
      <c r="L281" s="181"/>
      <c r="M281" s="186"/>
      <c r="N281" s="187"/>
      <c r="O281" s="187"/>
      <c r="P281" s="187"/>
      <c r="Q281" s="187"/>
      <c r="R281" s="187"/>
      <c r="S281" s="187"/>
      <c r="T281" s="188"/>
      <c r="AT281" s="182" t="s">
        <v>145</v>
      </c>
      <c r="AU281" s="182" t="s">
        <v>85</v>
      </c>
      <c r="AV281" s="14" t="s">
        <v>85</v>
      </c>
      <c r="AW281" s="14" t="s">
        <v>31</v>
      </c>
      <c r="AX281" s="14" t="s">
        <v>75</v>
      </c>
      <c r="AY281" s="182" t="s">
        <v>137</v>
      </c>
    </row>
    <row r="282" spans="1:65" s="13" customFormat="1">
      <c r="B282" s="173"/>
      <c r="D282" s="174" t="s">
        <v>145</v>
      </c>
      <c r="E282" s="175" t="s">
        <v>1</v>
      </c>
      <c r="F282" s="176" t="s">
        <v>432</v>
      </c>
      <c r="H282" s="175" t="s">
        <v>1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5" t="s">
        <v>145</v>
      </c>
      <c r="AU282" s="175" t="s">
        <v>85</v>
      </c>
      <c r="AV282" s="13" t="s">
        <v>81</v>
      </c>
      <c r="AW282" s="13" t="s">
        <v>31</v>
      </c>
      <c r="AX282" s="13" t="s">
        <v>75</v>
      </c>
      <c r="AY282" s="175" t="s">
        <v>137</v>
      </c>
    </row>
    <row r="283" spans="1:65" s="14" customFormat="1">
      <c r="B283" s="181"/>
      <c r="D283" s="174" t="s">
        <v>145</v>
      </c>
      <c r="E283" s="182" t="s">
        <v>1</v>
      </c>
      <c r="F283" s="183" t="s">
        <v>433</v>
      </c>
      <c r="H283" s="184">
        <v>10.845000000000001</v>
      </c>
      <c r="I283" s="185"/>
      <c r="L283" s="181"/>
      <c r="M283" s="186"/>
      <c r="N283" s="187"/>
      <c r="O283" s="187"/>
      <c r="P283" s="187"/>
      <c r="Q283" s="187"/>
      <c r="R283" s="187"/>
      <c r="S283" s="187"/>
      <c r="T283" s="188"/>
      <c r="AT283" s="182" t="s">
        <v>145</v>
      </c>
      <c r="AU283" s="182" t="s">
        <v>85</v>
      </c>
      <c r="AV283" s="14" t="s">
        <v>85</v>
      </c>
      <c r="AW283" s="14" t="s">
        <v>31</v>
      </c>
      <c r="AX283" s="14" t="s">
        <v>75</v>
      </c>
      <c r="AY283" s="182" t="s">
        <v>137</v>
      </c>
    </row>
    <row r="284" spans="1:65" s="13" customFormat="1">
      <c r="B284" s="173"/>
      <c r="D284" s="174" t="s">
        <v>145</v>
      </c>
      <c r="E284" s="175" t="s">
        <v>1</v>
      </c>
      <c r="F284" s="176" t="s">
        <v>434</v>
      </c>
      <c r="H284" s="175" t="s">
        <v>1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5" t="s">
        <v>145</v>
      </c>
      <c r="AU284" s="175" t="s">
        <v>85</v>
      </c>
      <c r="AV284" s="13" t="s">
        <v>81</v>
      </c>
      <c r="AW284" s="13" t="s">
        <v>31</v>
      </c>
      <c r="AX284" s="13" t="s">
        <v>75</v>
      </c>
      <c r="AY284" s="175" t="s">
        <v>137</v>
      </c>
    </row>
    <row r="285" spans="1:65" s="14" customFormat="1">
      <c r="B285" s="181"/>
      <c r="D285" s="174" t="s">
        <v>145</v>
      </c>
      <c r="E285" s="182" t="s">
        <v>1</v>
      </c>
      <c r="F285" s="183" t="s">
        <v>435</v>
      </c>
      <c r="H285" s="184">
        <v>4.29</v>
      </c>
      <c r="I285" s="185"/>
      <c r="L285" s="181"/>
      <c r="M285" s="186"/>
      <c r="N285" s="187"/>
      <c r="O285" s="187"/>
      <c r="P285" s="187"/>
      <c r="Q285" s="187"/>
      <c r="R285" s="187"/>
      <c r="S285" s="187"/>
      <c r="T285" s="188"/>
      <c r="AT285" s="182" t="s">
        <v>145</v>
      </c>
      <c r="AU285" s="182" t="s">
        <v>85</v>
      </c>
      <c r="AV285" s="14" t="s">
        <v>85</v>
      </c>
      <c r="AW285" s="14" t="s">
        <v>31</v>
      </c>
      <c r="AX285" s="14" t="s">
        <v>75</v>
      </c>
      <c r="AY285" s="182" t="s">
        <v>137</v>
      </c>
    </row>
    <row r="286" spans="1:65" s="13" customFormat="1">
      <c r="B286" s="173"/>
      <c r="D286" s="174" t="s">
        <v>145</v>
      </c>
      <c r="E286" s="175" t="s">
        <v>1</v>
      </c>
      <c r="F286" s="176" t="s">
        <v>436</v>
      </c>
      <c r="H286" s="175" t="s">
        <v>1</v>
      </c>
      <c r="I286" s="177"/>
      <c r="L286" s="173"/>
      <c r="M286" s="178"/>
      <c r="N286" s="179"/>
      <c r="O286" s="179"/>
      <c r="P286" s="179"/>
      <c r="Q286" s="179"/>
      <c r="R286" s="179"/>
      <c r="S286" s="179"/>
      <c r="T286" s="180"/>
      <c r="AT286" s="175" t="s">
        <v>145</v>
      </c>
      <c r="AU286" s="175" t="s">
        <v>85</v>
      </c>
      <c r="AV286" s="13" t="s">
        <v>81</v>
      </c>
      <c r="AW286" s="13" t="s">
        <v>31</v>
      </c>
      <c r="AX286" s="13" t="s">
        <v>75</v>
      </c>
      <c r="AY286" s="175" t="s">
        <v>137</v>
      </c>
    </row>
    <row r="287" spans="1:65" s="14" customFormat="1">
      <c r="B287" s="181"/>
      <c r="D287" s="174" t="s">
        <v>145</v>
      </c>
      <c r="E287" s="182" t="s">
        <v>1</v>
      </c>
      <c r="F287" s="183" t="s">
        <v>437</v>
      </c>
      <c r="H287" s="184">
        <v>2.8940000000000001</v>
      </c>
      <c r="I287" s="185"/>
      <c r="L287" s="181"/>
      <c r="M287" s="186"/>
      <c r="N287" s="187"/>
      <c r="O287" s="187"/>
      <c r="P287" s="187"/>
      <c r="Q287" s="187"/>
      <c r="R287" s="187"/>
      <c r="S287" s="187"/>
      <c r="T287" s="188"/>
      <c r="AT287" s="182" t="s">
        <v>145</v>
      </c>
      <c r="AU287" s="182" t="s">
        <v>85</v>
      </c>
      <c r="AV287" s="14" t="s">
        <v>85</v>
      </c>
      <c r="AW287" s="14" t="s">
        <v>31</v>
      </c>
      <c r="AX287" s="14" t="s">
        <v>75</v>
      </c>
      <c r="AY287" s="182" t="s">
        <v>137</v>
      </c>
    </row>
    <row r="288" spans="1:65" s="13" customFormat="1">
      <c r="B288" s="173"/>
      <c r="D288" s="174" t="s">
        <v>145</v>
      </c>
      <c r="E288" s="175" t="s">
        <v>1</v>
      </c>
      <c r="F288" s="176" t="s">
        <v>438</v>
      </c>
      <c r="H288" s="175" t="s">
        <v>1</v>
      </c>
      <c r="I288" s="177"/>
      <c r="L288" s="173"/>
      <c r="M288" s="178"/>
      <c r="N288" s="179"/>
      <c r="O288" s="179"/>
      <c r="P288" s="179"/>
      <c r="Q288" s="179"/>
      <c r="R288" s="179"/>
      <c r="S288" s="179"/>
      <c r="T288" s="180"/>
      <c r="AT288" s="175" t="s">
        <v>145</v>
      </c>
      <c r="AU288" s="175" t="s">
        <v>85</v>
      </c>
      <c r="AV288" s="13" t="s">
        <v>81</v>
      </c>
      <c r="AW288" s="13" t="s">
        <v>31</v>
      </c>
      <c r="AX288" s="13" t="s">
        <v>75</v>
      </c>
      <c r="AY288" s="175" t="s">
        <v>137</v>
      </c>
    </row>
    <row r="289" spans="1:65" s="14" customFormat="1">
      <c r="B289" s="181"/>
      <c r="D289" s="174" t="s">
        <v>145</v>
      </c>
      <c r="E289" s="182" t="s">
        <v>1</v>
      </c>
      <c r="F289" s="183" t="s">
        <v>439</v>
      </c>
      <c r="H289" s="184">
        <v>2.8</v>
      </c>
      <c r="I289" s="185"/>
      <c r="L289" s="181"/>
      <c r="M289" s="186"/>
      <c r="N289" s="187"/>
      <c r="O289" s="187"/>
      <c r="P289" s="187"/>
      <c r="Q289" s="187"/>
      <c r="R289" s="187"/>
      <c r="S289" s="187"/>
      <c r="T289" s="188"/>
      <c r="AT289" s="182" t="s">
        <v>145</v>
      </c>
      <c r="AU289" s="182" t="s">
        <v>85</v>
      </c>
      <c r="AV289" s="14" t="s">
        <v>85</v>
      </c>
      <c r="AW289" s="14" t="s">
        <v>31</v>
      </c>
      <c r="AX289" s="14" t="s">
        <v>75</v>
      </c>
      <c r="AY289" s="182" t="s">
        <v>137</v>
      </c>
    </row>
    <row r="290" spans="1:65" s="13" customFormat="1">
      <c r="B290" s="173"/>
      <c r="D290" s="174" t="s">
        <v>145</v>
      </c>
      <c r="E290" s="175" t="s">
        <v>1</v>
      </c>
      <c r="F290" s="176" t="s">
        <v>440</v>
      </c>
      <c r="H290" s="175" t="s">
        <v>1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5" t="s">
        <v>145</v>
      </c>
      <c r="AU290" s="175" t="s">
        <v>85</v>
      </c>
      <c r="AV290" s="13" t="s">
        <v>81</v>
      </c>
      <c r="AW290" s="13" t="s">
        <v>31</v>
      </c>
      <c r="AX290" s="13" t="s">
        <v>75</v>
      </c>
      <c r="AY290" s="175" t="s">
        <v>137</v>
      </c>
    </row>
    <row r="291" spans="1:65" s="14" customFormat="1">
      <c r="B291" s="181"/>
      <c r="D291" s="174" t="s">
        <v>145</v>
      </c>
      <c r="E291" s="182" t="s">
        <v>1</v>
      </c>
      <c r="F291" s="183" t="s">
        <v>441</v>
      </c>
      <c r="H291" s="184">
        <v>20.16</v>
      </c>
      <c r="I291" s="185"/>
      <c r="L291" s="181"/>
      <c r="M291" s="186"/>
      <c r="N291" s="187"/>
      <c r="O291" s="187"/>
      <c r="P291" s="187"/>
      <c r="Q291" s="187"/>
      <c r="R291" s="187"/>
      <c r="S291" s="187"/>
      <c r="T291" s="188"/>
      <c r="AT291" s="182" t="s">
        <v>145</v>
      </c>
      <c r="AU291" s="182" t="s">
        <v>85</v>
      </c>
      <c r="AV291" s="14" t="s">
        <v>85</v>
      </c>
      <c r="AW291" s="14" t="s">
        <v>31</v>
      </c>
      <c r="AX291" s="14" t="s">
        <v>75</v>
      </c>
      <c r="AY291" s="182" t="s">
        <v>137</v>
      </c>
    </row>
    <row r="292" spans="1:65" s="13" customFormat="1">
      <c r="B292" s="173"/>
      <c r="D292" s="174" t="s">
        <v>145</v>
      </c>
      <c r="E292" s="175" t="s">
        <v>1</v>
      </c>
      <c r="F292" s="176" t="s">
        <v>442</v>
      </c>
      <c r="H292" s="175" t="s">
        <v>1</v>
      </c>
      <c r="I292" s="177"/>
      <c r="L292" s="173"/>
      <c r="M292" s="178"/>
      <c r="N292" s="179"/>
      <c r="O292" s="179"/>
      <c r="P292" s="179"/>
      <c r="Q292" s="179"/>
      <c r="R292" s="179"/>
      <c r="S292" s="179"/>
      <c r="T292" s="180"/>
      <c r="AT292" s="175" t="s">
        <v>145</v>
      </c>
      <c r="AU292" s="175" t="s">
        <v>85</v>
      </c>
      <c r="AV292" s="13" t="s">
        <v>81</v>
      </c>
      <c r="AW292" s="13" t="s">
        <v>31</v>
      </c>
      <c r="AX292" s="13" t="s">
        <v>75</v>
      </c>
      <c r="AY292" s="175" t="s">
        <v>137</v>
      </c>
    </row>
    <row r="293" spans="1:65" s="14" customFormat="1">
      <c r="B293" s="181"/>
      <c r="D293" s="174" t="s">
        <v>145</v>
      </c>
      <c r="E293" s="182" t="s">
        <v>1</v>
      </c>
      <c r="F293" s="183" t="s">
        <v>97</v>
      </c>
      <c r="H293" s="184">
        <v>28.82</v>
      </c>
      <c r="I293" s="185"/>
      <c r="L293" s="181"/>
      <c r="M293" s="186"/>
      <c r="N293" s="187"/>
      <c r="O293" s="187"/>
      <c r="P293" s="187"/>
      <c r="Q293" s="187"/>
      <c r="R293" s="187"/>
      <c r="S293" s="187"/>
      <c r="T293" s="188"/>
      <c r="AT293" s="182" t="s">
        <v>145</v>
      </c>
      <c r="AU293" s="182" t="s">
        <v>85</v>
      </c>
      <c r="AV293" s="14" t="s">
        <v>85</v>
      </c>
      <c r="AW293" s="14" t="s">
        <v>31</v>
      </c>
      <c r="AX293" s="14" t="s">
        <v>75</v>
      </c>
      <c r="AY293" s="182" t="s">
        <v>137</v>
      </c>
    </row>
    <row r="294" spans="1:65" s="15" customFormat="1">
      <c r="B294" s="189"/>
      <c r="D294" s="174" t="s">
        <v>145</v>
      </c>
      <c r="E294" s="190" t="s">
        <v>1</v>
      </c>
      <c r="F294" s="191" t="s">
        <v>148</v>
      </c>
      <c r="H294" s="192">
        <v>88.918999999999997</v>
      </c>
      <c r="I294" s="193"/>
      <c r="L294" s="189"/>
      <c r="M294" s="194"/>
      <c r="N294" s="195"/>
      <c r="O294" s="195"/>
      <c r="P294" s="195"/>
      <c r="Q294" s="195"/>
      <c r="R294" s="195"/>
      <c r="S294" s="195"/>
      <c r="T294" s="196"/>
      <c r="AT294" s="190" t="s">
        <v>145</v>
      </c>
      <c r="AU294" s="190" t="s">
        <v>85</v>
      </c>
      <c r="AV294" s="15" t="s">
        <v>143</v>
      </c>
      <c r="AW294" s="15" t="s">
        <v>31</v>
      </c>
      <c r="AX294" s="15" t="s">
        <v>81</v>
      </c>
      <c r="AY294" s="190" t="s">
        <v>137</v>
      </c>
    </row>
    <row r="295" spans="1:65" s="2" customFormat="1" ht="36" customHeight="1">
      <c r="A295" s="32"/>
      <c r="B295" s="158"/>
      <c r="C295" s="159" t="s">
        <v>443</v>
      </c>
      <c r="D295" s="159" t="s">
        <v>139</v>
      </c>
      <c r="E295" s="160" t="s">
        <v>444</v>
      </c>
      <c r="F295" s="161" t="s">
        <v>445</v>
      </c>
      <c r="G295" s="162" t="s">
        <v>204</v>
      </c>
      <c r="H295" s="163">
        <v>121.699</v>
      </c>
      <c r="I295" s="164"/>
      <c r="J295" s="165">
        <f>ROUND(I295*H295,2)</f>
        <v>0</v>
      </c>
      <c r="K295" s="166"/>
      <c r="L295" s="33"/>
      <c r="M295" s="167" t="s">
        <v>1</v>
      </c>
      <c r="N295" s="168" t="s">
        <v>41</v>
      </c>
      <c r="O295" s="58"/>
      <c r="P295" s="169">
        <f>O295*H295</f>
        <v>0</v>
      </c>
      <c r="Q295" s="169">
        <v>2.0000000000000002E-5</v>
      </c>
      <c r="R295" s="169">
        <f>Q295*H295</f>
        <v>2.4339800000000001E-3</v>
      </c>
      <c r="S295" s="169">
        <v>0</v>
      </c>
      <c r="T295" s="170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1" t="s">
        <v>223</v>
      </c>
      <c r="AT295" s="171" t="s">
        <v>139</v>
      </c>
      <c r="AU295" s="171" t="s">
        <v>85</v>
      </c>
      <c r="AY295" s="17" t="s">
        <v>137</v>
      </c>
      <c r="BE295" s="172">
        <f>IF(N295="základná",J295,0)</f>
        <v>0</v>
      </c>
      <c r="BF295" s="172">
        <f>IF(N295="znížená",J295,0)</f>
        <v>0</v>
      </c>
      <c r="BG295" s="172">
        <f>IF(N295="zákl. prenesená",J295,0)</f>
        <v>0</v>
      </c>
      <c r="BH295" s="172">
        <f>IF(N295="zníž. prenesená",J295,0)</f>
        <v>0</v>
      </c>
      <c r="BI295" s="172">
        <f>IF(N295="nulová",J295,0)</f>
        <v>0</v>
      </c>
      <c r="BJ295" s="17" t="s">
        <v>85</v>
      </c>
      <c r="BK295" s="172">
        <f>ROUND(I295*H295,2)</f>
        <v>0</v>
      </c>
      <c r="BL295" s="17" t="s">
        <v>223</v>
      </c>
      <c r="BM295" s="171" t="s">
        <v>446</v>
      </c>
    </row>
    <row r="296" spans="1:65" s="13" customFormat="1">
      <c r="B296" s="173"/>
      <c r="D296" s="174" t="s">
        <v>145</v>
      </c>
      <c r="E296" s="175" t="s">
        <v>1</v>
      </c>
      <c r="F296" s="176" t="s">
        <v>430</v>
      </c>
      <c r="H296" s="175" t="s">
        <v>1</v>
      </c>
      <c r="I296" s="177"/>
      <c r="L296" s="173"/>
      <c r="M296" s="178"/>
      <c r="N296" s="179"/>
      <c r="O296" s="179"/>
      <c r="P296" s="179"/>
      <c r="Q296" s="179"/>
      <c r="R296" s="179"/>
      <c r="S296" s="179"/>
      <c r="T296" s="180"/>
      <c r="AT296" s="175" t="s">
        <v>145</v>
      </c>
      <c r="AU296" s="175" t="s">
        <v>85</v>
      </c>
      <c r="AV296" s="13" t="s">
        <v>81</v>
      </c>
      <c r="AW296" s="13" t="s">
        <v>31</v>
      </c>
      <c r="AX296" s="13" t="s">
        <v>75</v>
      </c>
      <c r="AY296" s="175" t="s">
        <v>137</v>
      </c>
    </row>
    <row r="297" spans="1:65" s="14" customFormat="1">
      <c r="B297" s="181"/>
      <c r="D297" s="174" t="s">
        <v>145</v>
      </c>
      <c r="E297" s="182" t="s">
        <v>1</v>
      </c>
      <c r="F297" s="183" t="s">
        <v>431</v>
      </c>
      <c r="H297" s="184">
        <v>19.11</v>
      </c>
      <c r="I297" s="185"/>
      <c r="L297" s="181"/>
      <c r="M297" s="186"/>
      <c r="N297" s="187"/>
      <c r="O297" s="187"/>
      <c r="P297" s="187"/>
      <c r="Q297" s="187"/>
      <c r="R297" s="187"/>
      <c r="S297" s="187"/>
      <c r="T297" s="188"/>
      <c r="AT297" s="182" t="s">
        <v>145</v>
      </c>
      <c r="AU297" s="182" t="s">
        <v>85</v>
      </c>
      <c r="AV297" s="14" t="s">
        <v>85</v>
      </c>
      <c r="AW297" s="14" t="s">
        <v>31</v>
      </c>
      <c r="AX297" s="14" t="s">
        <v>75</v>
      </c>
      <c r="AY297" s="182" t="s">
        <v>137</v>
      </c>
    </row>
    <row r="298" spans="1:65" s="13" customFormat="1">
      <c r="B298" s="173"/>
      <c r="D298" s="174" t="s">
        <v>145</v>
      </c>
      <c r="E298" s="175" t="s">
        <v>1</v>
      </c>
      <c r="F298" s="176" t="s">
        <v>447</v>
      </c>
      <c r="H298" s="175" t="s">
        <v>1</v>
      </c>
      <c r="I298" s="177"/>
      <c r="L298" s="173"/>
      <c r="M298" s="178"/>
      <c r="N298" s="179"/>
      <c r="O298" s="179"/>
      <c r="P298" s="179"/>
      <c r="Q298" s="179"/>
      <c r="R298" s="179"/>
      <c r="S298" s="179"/>
      <c r="T298" s="180"/>
      <c r="AT298" s="175" t="s">
        <v>145</v>
      </c>
      <c r="AU298" s="175" t="s">
        <v>85</v>
      </c>
      <c r="AV298" s="13" t="s">
        <v>81</v>
      </c>
      <c r="AW298" s="13" t="s">
        <v>31</v>
      </c>
      <c r="AX298" s="13" t="s">
        <v>75</v>
      </c>
      <c r="AY298" s="175" t="s">
        <v>137</v>
      </c>
    </row>
    <row r="299" spans="1:65" s="14" customFormat="1">
      <c r="B299" s="181"/>
      <c r="D299" s="174" t="s">
        <v>145</v>
      </c>
      <c r="E299" s="182" t="s">
        <v>1</v>
      </c>
      <c r="F299" s="183" t="s">
        <v>433</v>
      </c>
      <c r="H299" s="184">
        <v>10.845000000000001</v>
      </c>
      <c r="I299" s="185"/>
      <c r="L299" s="181"/>
      <c r="M299" s="186"/>
      <c r="N299" s="187"/>
      <c r="O299" s="187"/>
      <c r="P299" s="187"/>
      <c r="Q299" s="187"/>
      <c r="R299" s="187"/>
      <c r="S299" s="187"/>
      <c r="T299" s="188"/>
      <c r="AT299" s="182" t="s">
        <v>145</v>
      </c>
      <c r="AU299" s="182" t="s">
        <v>85</v>
      </c>
      <c r="AV299" s="14" t="s">
        <v>85</v>
      </c>
      <c r="AW299" s="14" t="s">
        <v>31</v>
      </c>
      <c r="AX299" s="14" t="s">
        <v>75</v>
      </c>
      <c r="AY299" s="182" t="s">
        <v>137</v>
      </c>
    </row>
    <row r="300" spans="1:65" s="13" customFormat="1">
      <c r="B300" s="173"/>
      <c r="D300" s="174" t="s">
        <v>145</v>
      </c>
      <c r="E300" s="175" t="s">
        <v>1</v>
      </c>
      <c r="F300" s="176" t="s">
        <v>448</v>
      </c>
      <c r="H300" s="175" t="s">
        <v>1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5" t="s">
        <v>145</v>
      </c>
      <c r="AU300" s="175" t="s">
        <v>85</v>
      </c>
      <c r="AV300" s="13" t="s">
        <v>81</v>
      </c>
      <c r="AW300" s="13" t="s">
        <v>31</v>
      </c>
      <c r="AX300" s="13" t="s">
        <v>75</v>
      </c>
      <c r="AY300" s="175" t="s">
        <v>137</v>
      </c>
    </row>
    <row r="301" spans="1:65" s="14" customFormat="1">
      <c r="B301" s="181"/>
      <c r="D301" s="174" t="s">
        <v>145</v>
      </c>
      <c r="E301" s="182" t="s">
        <v>1</v>
      </c>
      <c r="F301" s="183" t="s">
        <v>435</v>
      </c>
      <c r="H301" s="184">
        <v>4.29</v>
      </c>
      <c r="I301" s="185"/>
      <c r="L301" s="181"/>
      <c r="M301" s="186"/>
      <c r="N301" s="187"/>
      <c r="O301" s="187"/>
      <c r="P301" s="187"/>
      <c r="Q301" s="187"/>
      <c r="R301" s="187"/>
      <c r="S301" s="187"/>
      <c r="T301" s="188"/>
      <c r="AT301" s="182" t="s">
        <v>145</v>
      </c>
      <c r="AU301" s="182" t="s">
        <v>85</v>
      </c>
      <c r="AV301" s="14" t="s">
        <v>85</v>
      </c>
      <c r="AW301" s="14" t="s">
        <v>31</v>
      </c>
      <c r="AX301" s="14" t="s">
        <v>75</v>
      </c>
      <c r="AY301" s="182" t="s">
        <v>137</v>
      </c>
    </row>
    <row r="302" spans="1:65" s="13" customFormat="1">
      <c r="B302" s="173"/>
      <c r="D302" s="174" t="s">
        <v>145</v>
      </c>
      <c r="E302" s="175" t="s">
        <v>1</v>
      </c>
      <c r="F302" s="176" t="s">
        <v>436</v>
      </c>
      <c r="H302" s="175" t="s">
        <v>1</v>
      </c>
      <c r="I302" s="177"/>
      <c r="L302" s="173"/>
      <c r="M302" s="178"/>
      <c r="N302" s="179"/>
      <c r="O302" s="179"/>
      <c r="P302" s="179"/>
      <c r="Q302" s="179"/>
      <c r="R302" s="179"/>
      <c r="S302" s="179"/>
      <c r="T302" s="180"/>
      <c r="AT302" s="175" t="s">
        <v>145</v>
      </c>
      <c r="AU302" s="175" t="s">
        <v>85</v>
      </c>
      <c r="AV302" s="13" t="s">
        <v>81</v>
      </c>
      <c r="AW302" s="13" t="s">
        <v>31</v>
      </c>
      <c r="AX302" s="13" t="s">
        <v>75</v>
      </c>
      <c r="AY302" s="175" t="s">
        <v>137</v>
      </c>
    </row>
    <row r="303" spans="1:65" s="14" customFormat="1">
      <c r="B303" s="181"/>
      <c r="D303" s="174" t="s">
        <v>145</v>
      </c>
      <c r="E303" s="182" t="s">
        <v>1</v>
      </c>
      <c r="F303" s="183" t="s">
        <v>437</v>
      </c>
      <c r="H303" s="184">
        <v>2.8940000000000001</v>
      </c>
      <c r="I303" s="185"/>
      <c r="L303" s="181"/>
      <c r="M303" s="186"/>
      <c r="N303" s="187"/>
      <c r="O303" s="187"/>
      <c r="P303" s="187"/>
      <c r="Q303" s="187"/>
      <c r="R303" s="187"/>
      <c r="S303" s="187"/>
      <c r="T303" s="188"/>
      <c r="AT303" s="182" t="s">
        <v>145</v>
      </c>
      <c r="AU303" s="182" t="s">
        <v>85</v>
      </c>
      <c r="AV303" s="14" t="s">
        <v>85</v>
      </c>
      <c r="AW303" s="14" t="s">
        <v>31</v>
      </c>
      <c r="AX303" s="14" t="s">
        <v>75</v>
      </c>
      <c r="AY303" s="182" t="s">
        <v>137</v>
      </c>
    </row>
    <row r="304" spans="1:65" s="13" customFormat="1">
      <c r="B304" s="173"/>
      <c r="D304" s="174" t="s">
        <v>145</v>
      </c>
      <c r="E304" s="175" t="s">
        <v>1</v>
      </c>
      <c r="F304" s="176" t="s">
        <v>438</v>
      </c>
      <c r="H304" s="175" t="s">
        <v>1</v>
      </c>
      <c r="I304" s="177"/>
      <c r="L304" s="173"/>
      <c r="M304" s="178"/>
      <c r="N304" s="179"/>
      <c r="O304" s="179"/>
      <c r="P304" s="179"/>
      <c r="Q304" s="179"/>
      <c r="R304" s="179"/>
      <c r="S304" s="179"/>
      <c r="T304" s="180"/>
      <c r="AT304" s="175" t="s">
        <v>145</v>
      </c>
      <c r="AU304" s="175" t="s">
        <v>85</v>
      </c>
      <c r="AV304" s="13" t="s">
        <v>81</v>
      </c>
      <c r="AW304" s="13" t="s">
        <v>31</v>
      </c>
      <c r="AX304" s="13" t="s">
        <v>75</v>
      </c>
      <c r="AY304" s="175" t="s">
        <v>137</v>
      </c>
    </row>
    <row r="305" spans="1:51" s="14" customFormat="1">
      <c r="B305" s="181"/>
      <c r="D305" s="174" t="s">
        <v>145</v>
      </c>
      <c r="E305" s="182" t="s">
        <v>1</v>
      </c>
      <c r="F305" s="183" t="s">
        <v>439</v>
      </c>
      <c r="H305" s="184">
        <v>2.8</v>
      </c>
      <c r="I305" s="185"/>
      <c r="L305" s="181"/>
      <c r="M305" s="186"/>
      <c r="N305" s="187"/>
      <c r="O305" s="187"/>
      <c r="P305" s="187"/>
      <c r="Q305" s="187"/>
      <c r="R305" s="187"/>
      <c r="S305" s="187"/>
      <c r="T305" s="188"/>
      <c r="AT305" s="182" t="s">
        <v>145</v>
      </c>
      <c r="AU305" s="182" t="s">
        <v>85</v>
      </c>
      <c r="AV305" s="14" t="s">
        <v>85</v>
      </c>
      <c r="AW305" s="14" t="s">
        <v>31</v>
      </c>
      <c r="AX305" s="14" t="s">
        <v>75</v>
      </c>
      <c r="AY305" s="182" t="s">
        <v>137</v>
      </c>
    </row>
    <row r="306" spans="1:51" s="13" customFormat="1">
      <c r="B306" s="173"/>
      <c r="D306" s="174" t="s">
        <v>145</v>
      </c>
      <c r="E306" s="175" t="s">
        <v>1</v>
      </c>
      <c r="F306" s="176" t="s">
        <v>440</v>
      </c>
      <c r="H306" s="175" t="s">
        <v>1</v>
      </c>
      <c r="I306" s="177"/>
      <c r="L306" s="173"/>
      <c r="M306" s="178"/>
      <c r="N306" s="179"/>
      <c r="O306" s="179"/>
      <c r="P306" s="179"/>
      <c r="Q306" s="179"/>
      <c r="R306" s="179"/>
      <c r="S306" s="179"/>
      <c r="T306" s="180"/>
      <c r="AT306" s="175" t="s">
        <v>145</v>
      </c>
      <c r="AU306" s="175" t="s">
        <v>85</v>
      </c>
      <c r="AV306" s="13" t="s">
        <v>81</v>
      </c>
      <c r="AW306" s="13" t="s">
        <v>31</v>
      </c>
      <c r="AX306" s="13" t="s">
        <v>75</v>
      </c>
      <c r="AY306" s="175" t="s">
        <v>137</v>
      </c>
    </row>
    <row r="307" spans="1:51" s="14" customFormat="1">
      <c r="B307" s="181"/>
      <c r="D307" s="174" t="s">
        <v>145</v>
      </c>
      <c r="E307" s="182" t="s">
        <v>1</v>
      </c>
      <c r="F307" s="183" t="s">
        <v>449</v>
      </c>
      <c r="H307" s="184">
        <v>24.12</v>
      </c>
      <c r="I307" s="185"/>
      <c r="L307" s="181"/>
      <c r="M307" s="186"/>
      <c r="N307" s="187"/>
      <c r="O307" s="187"/>
      <c r="P307" s="187"/>
      <c r="Q307" s="187"/>
      <c r="R307" s="187"/>
      <c r="S307" s="187"/>
      <c r="T307" s="188"/>
      <c r="AT307" s="182" t="s">
        <v>145</v>
      </c>
      <c r="AU307" s="182" t="s">
        <v>85</v>
      </c>
      <c r="AV307" s="14" t="s">
        <v>85</v>
      </c>
      <c r="AW307" s="14" t="s">
        <v>31</v>
      </c>
      <c r="AX307" s="14" t="s">
        <v>75</v>
      </c>
      <c r="AY307" s="182" t="s">
        <v>137</v>
      </c>
    </row>
    <row r="308" spans="1:51" s="13" customFormat="1">
      <c r="B308" s="173"/>
      <c r="D308" s="174" t="s">
        <v>145</v>
      </c>
      <c r="E308" s="175" t="s">
        <v>1</v>
      </c>
      <c r="F308" s="176" t="s">
        <v>442</v>
      </c>
      <c r="H308" s="175" t="s">
        <v>1</v>
      </c>
      <c r="I308" s="177"/>
      <c r="L308" s="173"/>
      <c r="M308" s="178"/>
      <c r="N308" s="179"/>
      <c r="O308" s="179"/>
      <c r="P308" s="179"/>
      <c r="Q308" s="179"/>
      <c r="R308" s="179"/>
      <c r="S308" s="179"/>
      <c r="T308" s="180"/>
      <c r="AT308" s="175" t="s">
        <v>145</v>
      </c>
      <c r="AU308" s="175" t="s">
        <v>85</v>
      </c>
      <c r="AV308" s="13" t="s">
        <v>81</v>
      </c>
      <c r="AW308" s="13" t="s">
        <v>31</v>
      </c>
      <c r="AX308" s="13" t="s">
        <v>75</v>
      </c>
      <c r="AY308" s="175" t="s">
        <v>137</v>
      </c>
    </row>
    <row r="309" spans="1:51" s="14" customFormat="1">
      <c r="B309" s="181"/>
      <c r="D309" s="174" t="s">
        <v>145</v>
      </c>
      <c r="E309" s="182" t="s">
        <v>1</v>
      </c>
      <c r="F309" s="183" t="s">
        <v>450</v>
      </c>
      <c r="H309" s="184">
        <v>57.64</v>
      </c>
      <c r="I309" s="185"/>
      <c r="L309" s="181"/>
      <c r="M309" s="186"/>
      <c r="N309" s="187"/>
      <c r="O309" s="187"/>
      <c r="P309" s="187"/>
      <c r="Q309" s="187"/>
      <c r="R309" s="187"/>
      <c r="S309" s="187"/>
      <c r="T309" s="188"/>
      <c r="AT309" s="182" t="s">
        <v>145</v>
      </c>
      <c r="AU309" s="182" t="s">
        <v>85</v>
      </c>
      <c r="AV309" s="14" t="s">
        <v>85</v>
      </c>
      <c r="AW309" s="14" t="s">
        <v>31</v>
      </c>
      <c r="AX309" s="14" t="s">
        <v>75</v>
      </c>
      <c r="AY309" s="182" t="s">
        <v>137</v>
      </c>
    </row>
    <row r="310" spans="1:51" s="15" customFormat="1">
      <c r="B310" s="189"/>
      <c r="D310" s="174" t="s">
        <v>145</v>
      </c>
      <c r="E310" s="190" t="s">
        <v>1</v>
      </c>
      <c r="F310" s="191" t="s">
        <v>148</v>
      </c>
      <c r="H310" s="192">
        <v>121.699</v>
      </c>
      <c r="I310" s="193"/>
      <c r="L310" s="189"/>
      <c r="M310" s="209"/>
      <c r="N310" s="210"/>
      <c r="O310" s="210"/>
      <c r="P310" s="210"/>
      <c r="Q310" s="210"/>
      <c r="R310" s="210"/>
      <c r="S310" s="210"/>
      <c r="T310" s="211"/>
      <c r="AT310" s="190" t="s">
        <v>145</v>
      </c>
      <c r="AU310" s="190" t="s">
        <v>85</v>
      </c>
      <c r="AV310" s="15" t="s">
        <v>143</v>
      </c>
      <c r="AW310" s="15" t="s">
        <v>31</v>
      </c>
      <c r="AX310" s="15" t="s">
        <v>81</v>
      </c>
      <c r="AY310" s="190" t="s">
        <v>137</v>
      </c>
    </row>
    <row r="311" spans="1:51" s="2" customFormat="1" ht="6.9" customHeight="1">
      <c r="A311" s="32"/>
      <c r="B311" s="47"/>
      <c r="C311" s="48"/>
      <c r="D311" s="48"/>
      <c r="E311" s="48"/>
      <c r="F311" s="48"/>
      <c r="G311" s="48"/>
      <c r="H311" s="48"/>
      <c r="I311" s="117"/>
      <c r="J311" s="48"/>
      <c r="K311" s="48"/>
      <c r="L311" s="33"/>
      <c r="M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</row>
    <row r="312" spans="1:51" s="212" customFormat="1" ht="18.75" customHeight="1">
      <c r="C312" s="260" t="s">
        <v>451</v>
      </c>
      <c r="D312" s="261"/>
      <c r="E312" s="261"/>
      <c r="F312" s="261"/>
      <c r="G312" s="261"/>
      <c r="H312" s="262"/>
      <c r="I312" s="262"/>
      <c r="J312" s="213"/>
    </row>
    <row r="313" spans="1:51" s="212" customFormat="1" ht="36" customHeight="1">
      <c r="C313" s="263" t="s">
        <v>452</v>
      </c>
      <c r="D313" s="264"/>
      <c r="E313" s="264"/>
      <c r="F313" s="264"/>
      <c r="G313" s="264"/>
      <c r="H313" s="264"/>
      <c r="I313" s="264"/>
      <c r="J313" s="214"/>
    </row>
    <row r="314" spans="1:51" s="212" customFormat="1" ht="56.25" customHeight="1">
      <c r="C314" s="263" t="s">
        <v>453</v>
      </c>
      <c r="D314" s="263"/>
      <c r="E314" s="263"/>
      <c r="F314" s="263"/>
      <c r="G314" s="263"/>
      <c r="H314" s="263"/>
      <c r="I314" s="263"/>
      <c r="J314" s="214"/>
    </row>
    <row r="315" spans="1:51" s="212" customFormat="1" ht="45.75" customHeight="1">
      <c r="C315" s="263" t="s">
        <v>454</v>
      </c>
      <c r="D315" s="263"/>
      <c r="E315" s="263"/>
      <c r="F315" s="263"/>
      <c r="G315" s="263"/>
      <c r="H315" s="263"/>
      <c r="I315" s="263"/>
      <c r="J315" s="214"/>
    </row>
    <row r="316" spans="1:51" s="212" customFormat="1" ht="34.5" customHeight="1">
      <c r="C316" s="263" t="s">
        <v>455</v>
      </c>
      <c r="D316" s="263"/>
      <c r="E316" s="263"/>
      <c r="F316" s="263"/>
      <c r="G316" s="263"/>
      <c r="H316" s="263"/>
      <c r="I316" s="263"/>
      <c r="J316" s="214"/>
    </row>
    <row r="317" spans="1:51" s="212" customFormat="1" ht="47.25" customHeight="1">
      <c r="C317" s="263" t="s">
        <v>456</v>
      </c>
      <c r="D317" s="263"/>
      <c r="E317" s="263"/>
      <c r="F317" s="263"/>
      <c r="G317" s="263"/>
      <c r="H317" s="263"/>
      <c r="I317" s="263"/>
      <c r="J317" s="213"/>
    </row>
    <row r="318" spans="1:51" s="212" customFormat="1" ht="32.25" customHeight="1">
      <c r="C318" s="263" t="s">
        <v>457</v>
      </c>
      <c r="D318" s="263"/>
      <c r="E318" s="263"/>
      <c r="F318" s="263"/>
      <c r="G318" s="263"/>
      <c r="H318" s="263"/>
      <c r="I318" s="263"/>
      <c r="J318" s="213"/>
    </row>
    <row r="319" spans="1:51" s="212" customFormat="1" ht="21.75" customHeight="1">
      <c r="C319" s="263" t="s">
        <v>458</v>
      </c>
      <c r="D319" s="263"/>
      <c r="E319" s="263"/>
      <c r="F319" s="263"/>
      <c r="G319" s="263"/>
      <c r="H319" s="263"/>
      <c r="I319" s="263"/>
      <c r="J319" s="213"/>
    </row>
    <row r="330" spans="6:6">
      <c r="F330" s="259" t="s">
        <v>460</v>
      </c>
    </row>
    <row r="331" spans="6:6">
      <c r="F331" s="259" t="s">
        <v>461</v>
      </c>
    </row>
  </sheetData>
  <autoFilter ref="C127:K310" xr:uid="{00000000-0009-0000-0000-000001000000}"/>
  <mergeCells count="16">
    <mergeCell ref="E87:H87"/>
    <mergeCell ref="E118:H118"/>
    <mergeCell ref="E120:H120"/>
    <mergeCell ref="L2:V2"/>
    <mergeCell ref="C313:I313"/>
    <mergeCell ref="E7:H7"/>
    <mergeCell ref="E9:H9"/>
    <mergeCell ref="E18:H18"/>
    <mergeCell ref="E27:H27"/>
    <mergeCell ref="E85:H85"/>
    <mergeCell ref="C319:I319"/>
    <mergeCell ref="C314:I314"/>
    <mergeCell ref="C315:I315"/>
    <mergeCell ref="C316:I316"/>
    <mergeCell ref="C317:I317"/>
    <mergeCell ref="C318:I318"/>
  </mergeCells>
  <pageMargins left="0.7" right="0.7" top="0.75" bottom="0.75" header="0.3" footer="0.3"/>
  <pageSetup paperSize="9" scale="82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Prístrešok s grilom ...</vt:lpstr>
      <vt:lpstr>'Prístrešok s grilom ...'!Názvy_tlače</vt:lpstr>
      <vt:lpstr>'Rekapitulácia stavby'!Názvy_tlače</vt:lpstr>
      <vt:lpstr>'Prístrešok s grilom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SILVI-PC\Silvia</dc:creator>
  <cp:lastModifiedBy>Adriana Masárová</cp:lastModifiedBy>
  <cp:lastPrinted>2020-01-19T20:11:36Z</cp:lastPrinted>
  <dcterms:created xsi:type="dcterms:W3CDTF">2019-11-29T08:52:36Z</dcterms:created>
  <dcterms:modified xsi:type="dcterms:W3CDTF">2020-01-19T20:11:46Z</dcterms:modified>
</cp:coreProperties>
</file>